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usepa.sharepoint.com/sites/ocspp_Work/wpc/TSCA Scoping Next 20 HPS Review/Phthalates/DCHP/Final RE (2025)/Public Release December 2025/"/>
    </mc:Choice>
  </mc:AlternateContent>
  <xr:revisionPtr revIDLastSave="3053" documentId="8_{B623FEBC-AF04-4021-B5B3-D5655C72D4A8}" xr6:coauthVersionLast="47" xr6:coauthVersionMax="47" xr10:uidLastSave="{C48840C0-B72D-4260-B4FB-DB62DFEF2851}"/>
  <workbookProtection lockStructure="1"/>
  <bookViews>
    <workbookView xWindow="-24120" yWindow="1140" windowWidth="24240" windowHeight="13020" xr2:uid="{FC258C71-DF2E-449C-AE9F-92DB304E0BAF}"/>
  </bookViews>
  <sheets>
    <sheet name="Cover Page" sheetId="8" r:id="rId1"/>
    <sheet name="Table of Contents" sheetId="7" r:id="rId2"/>
    <sheet name="Equations and Inputs" sheetId="9" r:id="rId3"/>
    <sheet name="Occupational" sheetId="5" r:id="rId4"/>
    <sheet name="Consumer" sheetId="10" r:id="rId5"/>
  </sheets>
  <externalReferences>
    <externalReference r:id="rId6"/>
    <externalReference r:id="rId7"/>
  </externalReferences>
  <definedNames>
    <definedName name="_xlnm._FilterDatabase" localSheetId="4" hidden="1">Consumer!$B$4:$BB$16</definedName>
    <definedName name="_xlnm._FilterDatabase" localSheetId="3" hidden="1">Occupational!$A$4:$DC$40</definedName>
    <definedName name="AH2_cm2">'[1]Exposure Factors'!$C$6</definedName>
    <definedName name="AH2_cm2_F">'[1]Exposure Factors'!$D$6</definedName>
    <definedName name="BW_default">'[1]Exposure Factors'!$C$4</definedName>
    <definedName name="BW_F">'[1]Exposure Factors'!$D$4</definedName>
    <definedName name="ED_8">'[2]List Values'!$H$10</definedName>
    <definedName name="EFID">'[2]List Values'!$H$14</definedName>
    <definedName name="ID">'[2]List Values'!$H$15</definedName>
    <definedName name="LT">'[2]List Values'!$H$18</definedName>
    <definedName name="WorkBreathRate">'[2]Exposure Factors'!$C$10</definedName>
    <definedName name="WY_high">'[2]List Values'!$H$17</definedName>
    <definedName name="WY_mid">'[2]List Values'!$H$16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5" l="1"/>
  <c r="P6" i="5" s="1"/>
  <c r="W6" i="5" s="1"/>
  <c r="F7" i="5"/>
  <c r="P7" i="5" s="1"/>
  <c r="W7" i="5" s="1"/>
  <c r="F8" i="5"/>
  <c r="P8" i="5" s="1"/>
  <c r="W8" i="5" s="1"/>
  <c r="F9" i="5"/>
  <c r="P9" i="5" s="1"/>
  <c r="W9" i="5" s="1"/>
  <c r="F10" i="5"/>
  <c r="AJ10" i="5" s="1"/>
  <c r="F11" i="5"/>
  <c r="AJ11" i="5" s="1"/>
  <c r="F12" i="5"/>
  <c r="P12" i="5" s="1"/>
  <c r="W12" i="5" s="1"/>
  <c r="F13" i="5"/>
  <c r="P13" i="5" s="1"/>
  <c r="W13" i="5" s="1"/>
  <c r="F14" i="5"/>
  <c r="P14" i="5" s="1"/>
  <c r="W14" i="5" s="1"/>
  <c r="F15" i="5"/>
  <c r="P15" i="5" s="1"/>
  <c r="W15" i="5" s="1"/>
  <c r="F16" i="5"/>
  <c r="P16" i="5" s="1"/>
  <c r="W16" i="5" s="1"/>
  <c r="F17" i="5"/>
  <c r="P17" i="5" s="1"/>
  <c r="W17" i="5" s="1"/>
  <c r="F18" i="5"/>
  <c r="P18" i="5" s="1"/>
  <c r="W18" i="5" s="1"/>
  <c r="F19" i="5"/>
  <c r="P19" i="5" s="1"/>
  <c r="W19" i="5" s="1"/>
  <c r="F20" i="5"/>
  <c r="P20" i="5" s="1"/>
  <c r="W20" i="5" s="1"/>
  <c r="F21" i="5"/>
  <c r="P21" i="5" s="1"/>
  <c r="W21" i="5" s="1"/>
  <c r="F22" i="5"/>
  <c r="P22" i="5" s="1"/>
  <c r="W22" i="5" s="1"/>
  <c r="F23" i="5"/>
  <c r="P23" i="5" s="1"/>
  <c r="W23" i="5" s="1"/>
  <c r="F24" i="5"/>
  <c r="P24" i="5" s="1"/>
  <c r="W24" i="5" s="1"/>
  <c r="F25" i="5"/>
  <c r="P25" i="5" s="1"/>
  <c r="W25" i="5" s="1"/>
  <c r="F26" i="5"/>
  <c r="P26" i="5" s="1"/>
  <c r="W26" i="5" s="1"/>
  <c r="F29" i="5"/>
  <c r="P29" i="5" s="1"/>
  <c r="W29" i="5" s="1"/>
  <c r="F30" i="5"/>
  <c r="P30" i="5" s="1"/>
  <c r="W30" i="5" s="1"/>
  <c r="F33" i="5"/>
  <c r="P33" i="5" s="1"/>
  <c r="W33" i="5" s="1"/>
  <c r="F34" i="5"/>
  <c r="P34" i="5" s="1"/>
  <c r="W34" i="5" s="1"/>
  <c r="F35" i="5"/>
  <c r="P35" i="5" s="1"/>
  <c r="W35" i="5" s="1"/>
  <c r="F36" i="5"/>
  <c r="P36" i="5" s="1"/>
  <c r="W36" i="5" s="1"/>
  <c r="F37" i="5"/>
  <c r="P37" i="5" s="1"/>
  <c r="W37" i="5" s="1"/>
  <c r="F38" i="5"/>
  <c r="P38" i="5" s="1"/>
  <c r="W38" i="5" s="1"/>
  <c r="F39" i="5"/>
  <c r="P39" i="5" s="1"/>
  <c r="W39" i="5" s="1"/>
  <c r="F40" i="5"/>
  <c r="P40" i="5" s="1"/>
  <c r="W40" i="5" s="1"/>
  <c r="F5" i="5"/>
  <c r="P5" i="5" s="1"/>
  <c r="W5" i="5" s="1"/>
  <c r="AJ13" i="5" l="1"/>
  <c r="AJ37" i="5"/>
  <c r="AJ17" i="5"/>
  <c r="AJ38" i="5"/>
  <c r="AJ15" i="5"/>
  <c r="AJ16" i="5"/>
  <c r="AJ14" i="5"/>
  <c r="AJ36" i="5"/>
  <c r="AJ33" i="5"/>
  <c r="AJ30" i="5"/>
  <c r="AJ29" i="5"/>
  <c r="AJ26" i="5"/>
  <c r="AJ25" i="5"/>
  <c r="AJ20" i="5"/>
  <c r="P11" i="5"/>
  <c r="W11" i="5" s="1"/>
  <c r="P10" i="5"/>
  <c r="W10" i="5" s="1"/>
  <c r="AJ5" i="5"/>
  <c r="AJ23" i="5"/>
  <c r="AJ9" i="5"/>
  <c r="AJ40" i="5"/>
  <c r="AJ22" i="5"/>
  <c r="AJ8" i="5"/>
  <c r="AJ12" i="5"/>
  <c r="AJ24" i="5"/>
  <c r="AJ39" i="5"/>
  <c r="AJ21" i="5"/>
  <c r="AJ7" i="5"/>
  <c r="AJ35" i="5"/>
  <c r="AJ19" i="5"/>
  <c r="AJ34" i="5"/>
  <c r="AJ18" i="5"/>
  <c r="AJ6" i="5"/>
  <c r="O17" i="5"/>
  <c r="T5" i="5"/>
  <c r="O5" i="5"/>
  <c r="V5" i="5" s="1"/>
  <c r="G5" i="5"/>
  <c r="Q5" i="5" s="1"/>
  <c r="I6" i="5"/>
  <c r="I7" i="5"/>
  <c r="I8" i="5"/>
  <c r="I9" i="5"/>
  <c r="I10" i="5"/>
  <c r="I11" i="5"/>
  <c r="I12" i="5"/>
  <c r="I13" i="5"/>
  <c r="I14" i="5"/>
  <c r="I15" i="5"/>
  <c r="I16" i="5"/>
  <c r="I17" i="5"/>
  <c r="I18" i="5"/>
  <c r="I19" i="5"/>
  <c r="I20" i="5"/>
  <c r="I21" i="5"/>
  <c r="I22" i="5"/>
  <c r="I23" i="5"/>
  <c r="I24" i="5"/>
  <c r="I25" i="5"/>
  <c r="I26" i="5"/>
  <c r="I29" i="5"/>
  <c r="I30" i="5"/>
  <c r="I33" i="5"/>
  <c r="I34" i="5"/>
  <c r="I35" i="5"/>
  <c r="I36" i="5"/>
  <c r="I37" i="5"/>
  <c r="I38" i="5"/>
  <c r="I39" i="5"/>
  <c r="I40" i="5"/>
  <c r="I5" i="5"/>
  <c r="S5" i="5" s="1"/>
  <c r="H5" i="5"/>
  <c r="R5" i="5" s="1"/>
  <c r="AI27" i="5"/>
  <c r="AI28" i="5"/>
  <c r="AI31" i="5"/>
  <c r="AI32" i="5"/>
  <c r="H6" i="5"/>
  <c r="H7" i="5"/>
  <c r="H8" i="5"/>
  <c r="H9" i="5"/>
  <c r="H10" i="5"/>
  <c r="H11" i="5"/>
  <c r="H12" i="5"/>
  <c r="R12" i="5" s="1"/>
  <c r="H13" i="5"/>
  <c r="H14" i="5"/>
  <c r="H15" i="5"/>
  <c r="H16" i="5"/>
  <c r="H17" i="5"/>
  <c r="H18" i="5"/>
  <c r="H19" i="5"/>
  <c r="H20" i="5"/>
  <c r="H21" i="5"/>
  <c r="H22" i="5"/>
  <c r="H23" i="5"/>
  <c r="H24" i="5"/>
  <c r="H25" i="5"/>
  <c r="H26" i="5"/>
  <c r="H29" i="5"/>
  <c r="H30" i="5"/>
  <c r="H33" i="5"/>
  <c r="H34" i="5"/>
  <c r="H35" i="5"/>
  <c r="H36" i="5"/>
  <c r="H37" i="5"/>
  <c r="H38" i="5"/>
  <c r="H39" i="5"/>
  <c r="H40" i="5"/>
  <c r="G6" i="5"/>
  <c r="G7" i="5"/>
  <c r="G8" i="5"/>
  <c r="G9" i="5"/>
  <c r="G10" i="5"/>
  <c r="G11" i="5"/>
  <c r="G12" i="5"/>
  <c r="G13" i="5"/>
  <c r="G14" i="5"/>
  <c r="G15" i="5"/>
  <c r="G16" i="5"/>
  <c r="G17" i="5"/>
  <c r="G18" i="5"/>
  <c r="G19" i="5"/>
  <c r="G20" i="5"/>
  <c r="G21" i="5"/>
  <c r="G22" i="5"/>
  <c r="G23" i="5"/>
  <c r="G24" i="5"/>
  <c r="G25" i="5"/>
  <c r="G26" i="5"/>
  <c r="G29" i="5"/>
  <c r="G30" i="5"/>
  <c r="G33" i="5"/>
  <c r="G34" i="5"/>
  <c r="G35" i="5"/>
  <c r="G36" i="5"/>
  <c r="G37" i="5"/>
  <c r="G38" i="5"/>
  <c r="G39" i="5"/>
  <c r="G40" i="5"/>
  <c r="AO27" i="5"/>
  <c r="AO28" i="5"/>
  <c r="AO31" i="5"/>
  <c r="AO32" i="5"/>
  <c r="BC6" i="10"/>
  <c r="BD6" i="10"/>
  <c r="BE6" i="10"/>
  <c r="BF6" i="10"/>
  <c r="BC7" i="10"/>
  <c r="BD7" i="10"/>
  <c r="BE7" i="10"/>
  <c r="BF7" i="10"/>
  <c r="BD5" i="10"/>
  <c r="BE5" i="10"/>
  <c r="BF5" i="10"/>
  <c r="BC5" i="10"/>
  <c r="Q24" i="5" l="1"/>
  <c r="X24" i="5" s="1"/>
  <c r="AK24" i="5"/>
  <c r="R35" i="5"/>
  <c r="Y35" i="5" s="1"/>
  <c r="AL35" i="5"/>
  <c r="R7" i="5"/>
  <c r="Y7" i="5" s="1"/>
  <c r="AL7" i="5"/>
  <c r="S37" i="5"/>
  <c r="Z37" i="5" s="1"/>
  <c r="AM37" i="5"/>
  <c r="S9" i="5"/>
  <c r="Z9" i="5" s="1"/>
  <c r="AM9" i="5"/>
  <c r="Q23" i="5"/>
  <c r="X23" i="5" s="1"/>
  <c r="AK23" i="5"/>
  <c r="R34" i="5"/>
  <c r="Y34" i="5" s="1"/>
  <c r="AL34" i="5"/>
  <c r="R18" i="5"/>
  <c r="Y18" i="5" s="1"/>
  <c r="AL18" i="5"/>
  <c r="R6" i="5"/>
  <c r="Y6" i="5" s="1"/>
  <c r="AL6" i="5"/>
  <c r="S36" i="5"/>
  <c r="Z36" i="5" s="1"/>
  <c r="AM36" i="5"/>
  <c r="S20" i="5"/>
  <c r="Z20" i="5" s="1"/>
  <c r="AM20" i="5"/>
  <c r="S8" i="5"/>
  <c r="Z8" i="5" s="1"/>
  <c r="AM8" i="5"/>
  <c r="Q38" i="5"/>
  <c r="X38" i="5" s="1"/>
  <c r="AK38" i="5"/>
  <c r="Q22" i="5"/>
  <c r="X22" i="5" s="1"/>
  <c r="AK22" i="5"/>
  <c r="Q10" i="5"/>
  <c r="X10" i="5" s="1"/>
  <c r="AK10" i="5"/>
  <c r="R33" i="5"/>
  <c r="Y33" i="5" s="1"/>
  <c r="AL33" i="5"/>
  <c r="R17" i="5"/>
  <c r="Y17" i="5" s="1"/>
  <c r="AL17" i="5"/>
  <c r="S7" i="5"/>
  <c r="Z7" i="5" s="1"/>
  <c r="AM7" i="5"/>
  <c r="Q37" i="5"/>
  <c r="X37" i="5" s="1"/>
  <c r="AK37" i="5"/>
  <c r="Q9" i="5"/>
  <c r="X9" i="5" s="1"/>
  <c r="AK9" i="5"/>
  <c r="S18" i="5"/>
  <c r="Z18" i="5" s="1"/>
  <c r="AM18" i="5"/>
  <c r="Q36" i="5"/>
  <c r="X36" i="5" s="1"/>
  <c r="AK36" i="5"/>
  <c r="S17" i="5"/>
  <c r="Z17" i="5" s="1"/>
  <c r="AM17" i="5"/>
  <c r="Q35" i="5"/>
  <c r="X35" i="5" s="1"/>
  <c r="AK35" i="5"/>
  <c r="Q19" i="5"/>
  <c r="X19" i="5" s="1"/>
  <c r="AK19" i="5"/>
  <c r="R26" i="5"/>
  <c r="Y26" i="5" s="1"/>
  <c r="AL26" i="5"/>
  <c r="R14" i="5"/>
  <c r="Y14" i="5" s="1"/>
  <c r="AL14" i="5"/>
  <c r="S30" i="5"/>
  <c r="Z30" i="5" s="1"/>
  <c r="AM30" i="5"/>
  <c r="Q34" i="5"/>
  <c r="X34" i="5" s="1"/>
  <c r="AK34" i="5"/>
  <c r="Q18" i="5"/>
  <c r="X18" i="5" s="1"/>
  <c r="AK18" i="5"/>
  <c r="Q6" i="5"/>
  <c r="X6" i="5" s="1"/>
  <c r="AK6" i="5"/>
  <c r="R25" i="5"/>
  <c r="Y25" i="5" s="1"/>
  <c r="AL25" i="5"/>
  <c r="R13" i="5"/>
  <c r="Y13" i="5" s="1"/>
  <c r="AL13" i="5"/>
  <c r="S29" i="5"/>
  <c r="Z29" i="5" s="1"/>
  <c r="AM29" i="5"/>
  <c r="S15" i="5"/>
  <c r="Z15" i="5" s="1"/>
  <c r="AM15" i="5"/>
  <c r="Q17" i="5"/>
  <c r="X17" i="5" s="1"/>
  <c r="AK17" i="5"/>
  <c r="R24" i="5"/>
  <c r="Y24" i="5" s="1"/>
  <c r="AL24" i="5"/>
  <c r="S26" i="5"/>
  <c r="Z26" i="5" s="1"/>
  <c r="AM26" i="5"/>
  <c r="Q30" i="5"/>
  <c r="X30" i="5" s="1"/>
  <c r="AK30" i="5"/>
  <c r="R39" i="5"/>
  <c r="Y39" i="5" s="1"/>
  <c r="AL39" i="5"/>
  <c r="R11" i="5"/>
  <c r="Y11" i="5" s="1"/>
  <c r="AL11" i="5"/>
  <c r="R10" i="5"/>
  <c r="Y10" i="5" s="1"/>
  <c r="AL10" i="5"/>
  <c r="Q26" i="5"/>
  <c r="X26" i="5" s="1"/>
  <c r="AK26" i="5"/>
  <c r="Q14" i="5"/>
  <c r="X14" i="5" s="1"/>
  <c r="AK14" i="5"/>
  <c r="R37" i="5"/>
  <c r="Y37" i="5" s="1"/>
  <c r="AL37" i="5"/>
  <c r="R21" i="5"/>
  <c r="Y21" i="5" s="1"/>
  <c r="AL21" i="5"/>
  <c r="R9" i="5"/>
  <c r="Y9" i="5" s="1"/>
  <c r="AL9" i="5"/>
  <c r="S39" i="5"/>
  <c r="Z39" i="5" s="1"/>
  <c r="AM39" i="5"/>
  <c r="S23" i="5"/>
  <c r="Z23" i="5" s="1"/>
  <c r="AM23" i="5"/>
  <c r="S11" i="5"/>
  <c r="Z11" i="5" s="1"/>
  <c r="AM11" i="5"/>
  <c r="Q40" i="5"/>
  <c r="X40" i="5" s="1"/>
  <c r="AK40" i="5"/>
  <c r="Q12" i="5"/>
  <c r="X12" i="5" s="1"/>
  <c r="AK12" i="5"/>
  <c r="R19" i="5"/>
  <c r="Y19" i="5" s="1"/>
  <c r="AL19" i="5"/>
  <c r="S21" i="5"/>
  <c r="Z21" i="5" s="1"/>
  <c r="AM21" i="5"/>
  <c r="Q39" i="5"/>
  <c r="X39" i="5" s="1"/>
  <c r="AK39" i="5"/>
  <c r="Q11" i="5"/>
  <c r="X11" i="5" s="1"/>
  <c r="AK11" i="5"/>
  <c r="S35" i="5"/>
  <c r="Z35" i="5" s="1"/>
  <c r="AM35" i="5"/>
  <c r="S19" i="5"/>
  <c r="Z19" i="5" s="1"/>
  <c r="AM19" i="5"/>
  <c r="Q21" i="5"/>
  <c r="X21" i="5" s="1"/>
  <c r="AK21" i="5"/>
  <c r="R30" i="5"/>
  <c r="Y30" i="5" s="1"/>
  <c r="AL30" i="5"/>
  <c r="R16" i="5"/>
  <c r="Y16" i="5" s="1"/>
  <c r="AL16" i="5"/>
  <c r="S34" i="5"/>
  <c r="Z34" i="5" s="1"/>
  <c r="AM34" i="5"/>
  <c r="S6" i="5"/>
  <c r="Z6" i="5" s="1"/>
  <c r="AM6" i="5"/>
  <c r="Q20" i="5"/>
  <c r="X20" i="5" s="1"/>
  <c r="AK20" i="5"/>
  <c r="Q8" i="5"/>
  <c r="X8" i="5" s="1"/>
  <c r="AK8" i="5"/>
  <c r="R29" i="5"/>
  <c r="Y29" i="5" s="1"/>
  <c r="AL29" i="5"/>
  <c r="R15" i="5"/>
  <c r="Y15" i="5" s="1"/>
  <c r="AL15" i="5"/>
  <c r="S33" i="5"/>
  <c r="Z33" i="5" s="1"/>
  <c r="AM33" i="5"/>
  <c r="Q7" i="5"/>
  <c r="X7" i="5" s="1"/>
  <c r="AK7" i="5"/>
  <c r="S16" i="5"/>
  <c r="Z16" i="5" s="1"/>
  <c r="AM16" i="5"/>
  <c r="Q33" i="5"/>
  <c r="X33" i="5" s="1"/>
  <c r="AK33" i="5"/>
  <c r="R40" i="5"/>
  <c r="Y40" i="5" s="1"/>
  <c r="AL40" i="5"/>
  <c r="Y12" i="5"/>
  <c r="AL12" i="5"/>
  <c r="Y5" i="5"/>
  <c r="AL5" i="5"/>
  <c r="S14" i="5"/>
  <c r="Z14" i="5" s="1"/>
  <c r="AM14" i="5"/>
  <c r="Q16" i="5"/>
  <c r="X16" i="5" s="1"/>
  <c r="AK16" i="5"/>
  <c r="R23" i="5"/>
  <c r="Y23" i="5" s="1"/>
  <c r="AL23" i="5"/>
  <c r="Z5" i="5"/>
  <c r="AM5" i="5"/>
  <c r="S25" i="5"/>
  <c r="Z25" i="5" s="1"/>
  <c r="AM25" i="5"/>
  <c r="S13" i="5"/>
  <c r="Z13" i="5" s="1"/>
  <c r="AM13" i="5"/>
  <c r="Q29" i="5"/>
  <c r="X29" i="5" s="1"/>
  <c r="AK29" i="5"/>
  <c r="Q15" i="5"/>
  <c r="X15" i="5" s="1"/>
  <c r="AK15" i="5"/>
  <c r="R38" i="5"/>
  <c r="Y38" i="5" s="1"/>
  <c r="AL38" i="5"/>
  <c r="R22" i="5"/>
  <c r="Y22" i="5" s="1"/>
  <c r="AL22" i="5"/>
  <c r="S40" i="5"/>
  <c r="Z40" i="5" s="1"/>
  <c r="AM40" i="5"/>
  <c r="S24" i="5"/>
  <c r="Z24" i="5" s="1"/>
  <c r="AM24" i="5"/>
  <c r="S12" i="5"/>
  <c r="Z12" i="5" s="1"/>
  <c r="AM12" i="5"/>
  <c r="X5" i="5"/>
  <c r="AK5" i="5"/>
  <c r="Q25" i="5"/>
  <c r="X25" i="5" s="1"/>
  <c r="AK25" i="5"/>
  <c r="Q13" i="5"/>
  <c r="X13" i="5" s="1"/>
  <c r="AK13" i="5"/>
  <c r="R36" i="5"/>
  <c r="Y36" i="5" s="1"/>
  <c r="AL36" i="5"/>
  <c r="R20" i="5"/>
  <c r="Y20" i="5" s="1"/>
  <c r="AL20" i="5"/>
  <c r="R8" i="5"/>
  <c r="Y8" i="5" s="1"/>
  <c r="AL8" i="5"/>
  <c r="S38" i="5"/>
  <c r="Z38" i="5" s="1"/>
  <c r="AM38" i="5"/>
  <c r="S22" i="5"/>
  <c r="Z22" i="5" s="1"/>
  <c r="AM22" i="5"/>
  <c r="S10" i="5"/>
  <c r="Z10" i="5" s="1"/>
  <c r="AM10" i="5"/>
  <c r="AB34" i="5"/>
  <c r="AU6" i="10"/>
  <c r="BP6" i="10" s="1"/>
  <c r="AU7" i="10"/>
  <c r="BP7" i="10" s="1"/>
  <c r="AU8" i="10"/>
  <c r="BP8" i="10" s="1"/>
  <c r="AU9" i="10"/>
  <c r="BP9" i="10" s="1"/>
  <c r="AU10" i="10"/>
  <c r="BP10" i="10" s="1"/>
  <c r="AU11" i="10"/>
  <c r="BP11" i="10" s="1"/>
  <c r="AU12" i="10"/>
  <c r="BP12" i="10" s="1"/>
  <c r="AU13" i="10"/>
  <c r="BP13" i="10" s="1"/>
  <c r="AU14" i="10"/>
  <c r="BP14" i="10" s="1"/>
  <c r="AU15" i="10"/>
  <c r="BP15" i="10" s="1"/>
  <c r="AU16" i="10"/>
  <c r="BP16" i="10" s="1"/>
  <c r="AU5" i="10"/>
  <c r="BP5" i="10" s="1"/>
  <c r="AT6" i="10"/>
  <c r="BO6" i="10" s="1"/>
  <c r="AT7" i="10"/>
  <c r="BO7" i="10" s="1"/>
  <c r="AT8" i="10"/>
  <c r="BO8" i="10" s="1"/>
  <c r="AT9" i="10"/>
  <c r="BO9" i="10" s="1"/>
  <c r="AT10" i="10"/>
  <c r="BO10" i="10" s="1"/>
  <c r="AT11" i="10"/>
  <c r="BO11" i="10" s="1"/>
  <c r="AT12" i="10"/>
  <c r="BO12" i="10" s="1"/>
  <c r="AT13" i="10"/>
  <c r="BO13" i="10" s="1"/>
  <c r="AT14" i="10"/>
  <c r="BO14" i="10" s="1"/>
  <c r="AT15" i="10"/>
  <c r="BO15" i="10" s="1"/>
  <c r="AT16" i="10"/>
  <c r="BO16" i="10" s="1"/>
  <c r="AT5" i="10"/>
  <c r="BO5" i="10" s="1"/>
  <c r="AS6" i="10"/>
  <c r="BN6" i="10" s="1"/>
  <c r="AS7" i="10"/>
  <c r="BN7" i="10" s="1"/>
  <c r="AS8" i="10"/>
  <c r="BN8" i="10" s="1"/>
  <c r="AS9" i="10"/>
  <c r="BN9" i="10" s="1"/>
  <c r="AS10" i="10"/>
  <c r="BN10" i="10" s="1"/>
  <c r="AS11" i="10"/>
  <c r="BN11" i="10" s="1"/>
  <c r="AS12" i="10"/>
  <c r="BN12" i="10" s="1"/>
  <c r="AS13" i="10"/>
  <c r="BN13" i="10" s="1"/>
  <c r="AS14" i="10"/>
  <c r="BN14" i="10" s="1"/>
  <c r="AS15" i="10"/>
  <c r="BN15" i="10" s="1"/>
  <c r="AS16" i="10"/>
  <c r="BN16" i="10" s="1"/>
  <c r="AS5" i="10"/>
  <c r="BN5" i="10" s="1"/>
  <c r="AR8" i="10"/>
  <c r="BM8" i="10" s="1"/>
  <c r="AR9" i="10"/>
  <c r="BM9" i="10" s="1"/>
  <c r="AR10" i="10"/>
  <c r="BM10" i="10" s="1"/>
  <c r="AR11" i="10"/>
  <c r="BM11" i="10" s="1"/>
  <c r="AR12" i="10"/>
  <c r="BM12" i="10" s="1"/>
  <c r="AR13" i="10"/>
  <c r="BM13" i="10" s="1"/>
  <c r="AR14" i="10"/>
  <c r="BM14" i="10" s="1"/>
  <c r="AR15" i="10"/>
  <c r="BM15" i="10" s="1"/>
  <c r="AR16" i="10"/>
  <c r="BM16" i="10" s="1"/>
  <c r="AR6" i="10"/>
  <c r="BM6" i="10" s="1"/>
  <c r="BT6" i="10" s="1"/>
  <c r="AR7" i="10"/>
  <c r="BM7" i="10" s="1"/>
  <c r="BT7" i="10" s="1"/>
  <c r="AR5" i="10"/>
  <c r="BM5" i="10" s="1"/>
  <c r="BT5" i="10" s="1"/>
  <c r="AQ6" i="10"/>
  <c r="BL6" i="10" s="1"/>
  <c r="BS6" i="10" s="1"/>
  <c r="AQ7" i="10"/>
  <c r="BL7" i="10" s="1"/>
  <c r="BS7" i="10" s="1"/>
  <c r="AQ8" i="10"/>
  <c r="BL8" i="10" s="1"/>
  <c r="AQ9" i="10"/>
  <c r="BL9" i="10" s="1"/>
  <c r="AQ10" i="10"/>
  <c r="BL10" i="10" s="1"/>
  <c r="AQ11" i="10"/>
  <c r="BL11" i="10" s="1"/>
  <c r="AQ12" i="10"/>
  <c r="BL12" i="10" s="1"/>
  <c r="AQ13" i="10"/>
  <c r="BL13" i="10" s="1"/>
  <c r="AQ14" i="10"/>
  <c r="BL14" i="10" s="1"/>
  <c r="AQ15" i="10"/>
  <c r="BL15" i="10" s="1"/>
  <c r="AQ16" i="10"/>
  <c r="BL16" i="10" s="1"/>
  <c r="AQ5" i="10"/>
  <c r="BL5" i="10" s="1"/>
  <c r="BS5" i="10" s="1"/>
  <c r="AP6" i="10"/>
  <c r="BK6" i="10" s="1"/>
  <c r="BR6" i="10" s="1"/>
  <c r="AP7" i="10"/>
  <c r="BK7" i="10" s="1"/>
  <c r="BR7" i="10" s="1"/>
  <c r="AP8" i="10"/>
  <c r="BK8" i="10" s="1"/>
  <c r="AP9" i="10"/>
  <c r="BK9" i="10" s="1"/>
  <c r="AP10" i="10"/>
  <c r="BK10" i="10" s="1"/>
  <c r="AP11" i="10"/>
  <c r="BK11" i="10" s="1"/>
  <c r="AP12" i="10"/>
  <c r="BK12" i="10" s="1"/>
  <c r="AP13" i="10"/>
  <c r="BK13" i="10" s="1"/>
  <c r="AP14" i="10"/>
  <c r="BK14" i="10" s="1"/>
  <c r="AP15" i="10"/>
  <c r="BK15" i="10" s="1"/>
  <c r="AP16" i="10"/>
  <c r="BK16" i="10" s="1"/>
  <c r="AP5" i="10"/>
  <c r="BK5" i="10" s="1"/>
  <c r="BR5" i="10" s="1"/>
  <c r="AO6" i="10"/>
  <c r="BJ6" i="10" s="1"/>
  <c r="BQ6" i="10" s="1"/>
  <c r="AO7" i="10"/>
  <c r="BJ7" i="10" s="1"/>
  <c r="BQ7" i="10" s="1"/>
  <c r="AO8" i="10"/>
  <c r="BJ8" i="10" s="1"/>
  <c r="AO9" i="10"/>
  <c r="BJ9" i="10" s="1"/>
  <c r="AO10" i="10"/>
  <c r="BJ10" i="10" s="1"/>
  <c r="AO11" i="10"/>
  <c r="BJ11" i="10" s="1"/>
  <c r="AO12" i="10"/>
  <c r="BJ12" i="10" s="1"/>
  <c r="AO13" i="10"/>
  <c r="BJ13" i="10" s="1"/>
  <c r="AO14" i="10"/>
  <c r="BJ14" i="10" s="1"/>
  <c r="AO15" i="10"/>
  <c r="BJ15" i="10" s="1"/>
  <c r="AO16" i="10"/>
  <c r="BJ16" i="10" s="1"/>
  <c r="AO5" i="10"/>
  <c r="BJ5" i="10" s="1"/>
  <c r="BQ5" i="10" s="1"/>
  <c r="W16" i="10"/>
  <c r="AH16" i="10" s="1"/>
  <c r="AC16" i="10"/>
  <c r="AN16" i="10" s="1"/>
  <c r="AB16" i="10"/>
  <c r="AM16" i="10" s="1"/>
  <c r="AA16" i="10"/>
  <c r="AL16" i="10" s="1"/>
  <c r="Z16" i="10"/>
  <c r="AK16" i="10" s="1"/>
  <c r="Y16" i="10"/>
  <c r="AJ16" i="10" s="1"/>
  <c r="X16" i="10"/>
  <c r="AI16" i="10" s="1"/>
  <c r="U16" i="10"/>
  <c r="BI16" i="10" s="1"/>
  <c r="T16" i="10"/>
  <c r="BH16" i="10" s="1"/>
  <c r="S16" i="10"/>
  <c r="BG16" i="10" s="1"/>
  <c r="R16" i="10"/>
  <c r="BF16" i="10" s="1"/>
  <c r="Q16" i="10"/>
  <c r="BE16" i="10" s="1"/>
  <c r="P16" i="10"/>
  <c r="BD16" i="10" s="1"/>
  <c r="O16" i="10"/>
  <c r="BC16" i="10" s="1"/>
  <c r="AC15" i="10"/>
  <c r="AN15" i="10" s="1"/>
  <c r="AB15" i="10"/>
  <c r="AM15" i="10" s="1"/>
  <c r="AA15" i="10"/>
  <c r="AL15" i="10" s="1"/>
  <c r="Z15" i="10"/>
  <c r="AK15" i="10" s="1"/>
  <c r="Y15" i="10"/>
  <c r="AJ15" i="10" s="1"/>
  <c r="X15" i="10"/>
  <c r="AI15" i="10" s="1"/>
  <c r="W15" i="10"/>
  <c r="AH15" i="10" s="1"/>
  <c r="U15" i="10"/>
  <c r="BI15" i="10" s="1"/>
  <c r="T15" i="10"/>
  <c r="BH15" i="10" s="1"/>
  <c r="S15" i="10"/>
  <c r="BG15" i="10" s="1"/>
  <c r="R15" i="10"/>
  <c r="BF15" i="10" s="1"/>
  <c r="Q15" i="10"/>
  <c r="BE15" i="10" s="1"/>
  <c r="P15" i="10"/>
  <c r="BD15" i="10" s="1"/>
  <c r="O15" i="10"/>
  <c r="BC15" i="10" s="1"/>
  <c r="AC14" i="10"/>
  <c r="AN14" i="10" s="1"/>
  <c r="AB14" i="10"/>
  <c r="AM14" i="10" s="1"/>
  <c r="AA14" i="10"/>
  <c r="AL14" i="10" s="1"/>
  <c r="Z14" i="10"/>
  <c r="AK14" i="10" s="1"/>
  <c r="Y14" i="10"/>
  <c r="AJ14" i="10" s="1"/>
  <c r="X14" i="10"/>
  <c r="AI14" i="10" s="1"/>
  <c r="W14" i="10"/>
  <c r="AH14" i="10" s="1"/>
  <c r="U14" i="10"/>
  <c r="BI14" i="10" s="1"/>
  <c r="T14" i="10"/>
  <c r="BH14" i="10" s="1"/>
  <c r="S14" i="10"/>
  <c r="BG14" i="10" s="1"/>
  <c r="R14" i="10"/>
  <c r="BF14" i="10" s="1"/>
  <c r="Q14" i="10"/>
  <c r="BE14" i="10" s="1"/>
  <c r="P14" i="10"/>
  <c r="BD14" i="10" s="1"/>
  <c r="O14" i="10"/>
  <c r="BC14" i="10" s="1"/>
  <c r="AC13" i="10"/>
  <c r="AN13" i="10" s="1"/>
  <c r="AB13" i="10"/>
  <c r="AM13" i="10" s="1"/>
  <c r="AA13" i="10"/>
  <c r="AL13" i="10" s="1"/>
  <c r="Z13" i="10"/>
  <c r="AK13" i="10" s="1"/>
  <c r="Y13" i="10"/>
  <c r="AJ13" i="10" s="1"/>
  <c r="X13" i="10"/>
  <c r="AI13" i="10" s="1"/>
  <c r="W13" i="10"/>
  <c r="AH13" i="10" s="1"/>
  <c r="U13" i="10"/>
  <c r="BI13" i="10" s="1"/>
  <c r="T13" i="10"/>
  <c r="BH13" i="10" s="1"/>
  <c r="S13" i="10"/>
  <c r="BG13" i="10" s="1"/>
  <c r="R13" i="10"/>
  <c r="BF13" i="10" s="1"/>
  <c r="Q13" i="10"/>
  <c r="BE13" i="10" s="1"/>
  <c r="P13" i="10"/>
  <c r="BD13" i="10" s="1"/>
  <c r="O13" i="10"/>
  <c r="BC13" i="10" s="1"/>
  <c r="BQ13" i="10" s="1"/>
  <c r="AC12" i="10"/>
  <c r="AN12" i="10" s="1"/>
  <c r="AB12" i="10"/>
  <c r="AM12" i="10" s="1"/>
  <c r="AA12" i="10"/>
  <c r="AL12" i="10" s="1"/>
  <c r="Z12" i="10"/>
  <c r="AK12" i="10" s="1"/>
  <c r="Y12" i="10"/>
  <c r="AJ12" i="10" s="1"/>
  <c r="X12" i="10"/>
  <c r="AI12" i="10" s="1"/>
  <c r="W12" i="10"/>
  <c r="AH12" i="10" s="1"/>
  <c r="U12" i="10"/>
  <c r="BI12" i="10" s="1"/>
  <c r="T12" i="10"/>
  <c r="BH12" i="10" s="1"/>
  <c r="S12" i="10"/>
  <c r="BG12" i="10" s="1"/>
  <c r="R12" i="10"/>
  <c r="BF12" i="10" s="1"/>
  <c r="BT12" i="10" s="1"/>
  <c r="Q12" i="10"/>
  <c r="BE12" i="10" s="1"/>
  <c r="BS12" i="10" s="1"/>
  <c r="P12" i="10"/>
  <c r="BD12" i="10" s="1"/>
  <c r="BR12" i="10" s="1"/>
  <c r="O12" i="10"/>
  <c r="BC12" i="10" s="1"/>
  <c r="BQ12" i="10" s="1"/>
  <c r="AC11" i="10"/>
  <c r="AN11" i="10" s="1"/>
  <c r="AB11" i="10"/>
  <c r="AM11" i="10" s="1"/>
  <c r="AA11" i="10"/>
  <c r="AL11" i="10" s="1"/>
  <c r="Z11" i="10"/>
  <c r="AK11" i="10" s="1"/>
  <c r="Y11" i="10"/>
  <c r="AJ11" i="10" s="1"/>
  <c r="X11" i="10"/>
  <c r="AI11" i="10" s="1"/>
  <c r="W11" i="10"/>
  <c r="AH11" i="10" s="1"/>
  <c r="U11" i="10"/>
  <c r="BI11" i="10" s="1"/>
  <c r="BW11" i="10" s="1"/>
  <c r="T11" i="10"/>
  <c r="BH11" i="10" s="1"/>
  <c r="BV11" i="10" s="1"/>
  <c r="S11" i="10"/>
  <c r="BG11" i="10" s="1"/>
  <c r="BU11" i="10" s="1"/>
  <c r="R11" i="10"/>
  <c r="BF11" i="10" s="1"/>
  <c r="BT11" i="10" s="1"/>
  <c r="Q11" i="10"/>
  <c r="BE11" i="10" s="1"/>
  <c r="BS11" i="10" s="1"/>
  <c r="P11" i="10"/>
  <c r="BD11" i="10" s="1"/>
  <c r="O11" i="10"/>
  <c r="BC11" i="10" s="1"/>
  <c r="AC10" i="10"/>
  <c r="AN10" i="10" s="1"/>
  <c r="AB10" i="10"/>
  <c r="AM10" i="10" s="1"/>
  <c r="AA10" i="10"/>
  <c r="AL10" i="10" s="1"/>
  <c r="Z10" i="10"/>
  <c r="AK10" i="10" s="1"/>
  <c r="Y10" i="10"/>
  <c r="AJ10" i="10" s="1"/>
  <c r="X10" i="10"/>
  <c r="AI10" i="10" s="1"/>
  <c r="W10" i="10"/>
  <c r="AH10" i="10" s="1"/>
  <c r="U10" i="10"/>
  <c r="BI10" i="10" s="1"/>
  <c r="BW10" i="10" s="1"/>
  <c r="T10" i="10"/>
  <c r="BH10" i="10" s="1"/>
  <c r="BV10" i="10" s="1"/>
  <c r="S10" i="10"/>
  <c r="BG10" i="10" s="1"/>
  <c r="BU10" i="10" s="1"/>
  <c r="R10" i="10"/>
  <c r="BF10" i="10" s="1"/>
  <c r="Q10" i="10"/>
  <c r="BE10" i="10" s="1"/>
  <c r="P10" i="10"/>
  <c r="BD10" i="10" s="1"/>
  <c r="O10" i="10"/>
  <c r="BC10" i="10" s="1"/>
  <c r="AC9" i="10"/>
  <c r="AN9" i="10" s="1"/>
  <c r="AB9" i="10"/>
  <c r="AM9" i="10" s="1"/>
  <c r="AA9" i="10"/>
  <c r="AL9" i="10" s="1"/>
  <c r="Z9" i="10"/>
  <c r="AK9" i="10" s="1"/>
  <c r="Y9" i="10"/>
  <c r="AJ9" i="10" s="1"/>
  <c r="X9" i="10"/>
  <c r="AI9" i="10" s="1"/>
  <c r="W9" i="10"/>
  <c r="AH9" i="10" s="1"/>
  <c r="U9" i="10"/>
  <c r="BI9" i="10" s="1"/>
  <c r="BW9" i="10" s="1"/>
  <c r="T9" i="10"/>
  <c r="BH9" i="10" s="1"/>
  <c r="S9" i="10"/>
  <c r="BG9" i="10" s="1"/>
  <c r="R9" i="10"/>
  <c r="BF9" i="10" s="1"/>
  <c r="Q9" i="10"/>
  <c r="BE9" i="10" s="1"/>
  <c r="P9" i="10"/>
  <c r="BD9" i="10" s="1"/>
  <c r="O9" i="10"/>
  <c r="BC9" i="10" s="1"/>
  <c r="BQ9" i="10" s="1"/>
  <c r="AC8" i="10"/>
  <c r="AN8" i="10" s="1"/>
  <c r="AB8" i="10"/>
  <c r="AM8" i="10" s="1"/>
  <c r="AA8" i="10"/>
  <c r="AL8" i="10" s="1"/>
  <c r="Z8" i="10"/>
  <c r="AK8" i="10" s="1"/>
  <c r="Y8" i="10"/>
  <c r="AJ8" i="10" s="1"/>
  <c r="X8" i="10"/>
  <c r="AI8" i="10" s="1"/>
  <c r="W8" i="10"/>
  <c r="AH8" i="10" s="1"/>
  <c r="U8" i="10"/>
  <c r="BI8" i="10" s="1"/>
  <c r="T8" i="10"/>
  <c r="BH8" i="10" s="1"/>
  <c r="S8" i="10"/>
  <c r="BG8" i="10" s="1"/>
  <c r="R8" i="10"/>
  <c r="BF8" i="10" s="1"/>
  <c r="Q8" i="10"/>
  <c r="BE8" i="10" s="1"/>
  <c r="P8" i="10"/>
  <c r="BD8" i="10" s="1"/>
  <c r="O8" i="10"/>
  <c r="BC8" i="10" s="1"/>
  <c r="AC7" i="10"/>
  <c r="AN7" i="10" s="1"/>
  <c r="AB7" i="10"/>
  <c r="AM7" i="10" s="1"/>
  <c r="AA7" i="10"/>
  <c r="AL7" i="10" s="1"/>
  <c r="U7" i="10"/>
  <c r="BI7" i="10" s="1"/>
  <c r="T7" i="10"/>
  <c r="BH7" i="10" s="1"/>
  <c r="S7" i="10"/>
  <c r="BG7" i="10" s="1"/>
  <c r="AC6" i="10"/>
  <c r="AN6" i="10" s="1"/>
  <c r="AB6" i="10"/>
  <c r="AM6" i="10" s="1"/>
  <c r="AA6" i="10"/>
  <c r="AL6" i="10" s="1"/>
  <c r="U6" i="10"/>
  <c r="BI6" i="10" s="1"/>
  <c r="T6" i="10"/>
  <c r="BH6" i="10" s="1"/>
  <c r="S6" i="10"/>
  <c r="BG6" i="10" s="1"/>
  <c r="AC5" i="10"/>
  <c r="AN5" i="10" s="1"/>
  <c r="AB5" i="10"/>
  <c r="AM5" i="10" s="1"/>
  <c r="AA5" i="10"/>
  <c r="AL5" i="10" s="1"/>
  <c r="U5" i="10"/>
  <c r="BI5" i="10" s="1"/>
  <c r="T5" i="10"/>
  <c r="BH5" i="10" s="1"/>
  <c r="S5" i="10"/>
  <c r="BG5" i="10" s="1"/>
  <c r="AP34" i="5" l="1"/>
  <c r="BW5" i="10"/>
  <c r="BV12" i="10"/>
  <c r="BU12" i="10"/>
  <c r="AY15" i="10"/>
  <c r="BS9" i="10"/>
  <c r="AY11" i="10"/>
  <c r="AZ14" i="10"/>
  <c r="BS13" i="10"/>
  <c r="BV16" i="10"/>
  <c r="BR13" i="10"/>
  <c r="BU9" i="10"/>
  <c r="BR10" i="10"/>
  <c r="BB10" i="10"/>
  <c r="BV14" i="10"/>
  <c r="BT15" i="10"/>
  <c r="BW15" i="10"/>
  <c r="BU16" i="10"/>
  <c r="BV8" i="10"/>
  <c r="BW8" i="10"/>
  <c r="AV8" i="10"/>
  <c r="BT10" i="10"/>
  <c r="BW7" i="10"/>
  <c r="AZ5" i="10"/>
  <c r="BA7" i="10"/>
  <c r="BW16" i="10"/>
  <c r="AW16" i="10"/>
  <c r="BQ8" i="10"/>
  <c r="BA8" i="10"/>
  <c r="BQ14" i="10"/>
  <c r="BA14" i="10"/>
  <c r="BR8" i="10"/>
  <c r="BR14" i="10"/>
  <c r="BB14" i="10"/>
  <c r="AY16" i="10"/>
  <c r="BS8" i="10"/>
  <c r="BW12" i="10"/>
  <c r="BU13" i="10"/>
  <c r="AV12" i="10"/>
  <c r="BT14" i="10"/>
  <c r="BU8" i="10"/>
  <c r="BQ10" i="10"/>
  <c r="BA10" i="10"/>
  <c r="BW13" i="10"/>
  <c r="BU14" i="10"/>
  <c r="BS15" i="10"/>
  <c r="BB5" i="10"/>
  <c r="BU6" i="10"/>
  <c r="AY9" i="10"/>
  <c r="AX16" i="10"/>
  <c r="BV6" i="10"/>
  <c r="AV11" i="10"/>
  <c r="BT13" i="10"/>
  <c r="BW6" i="10"/>
  <c r="AW11" i="10"/>
  <c r="BS14" i="10"/>
  <c r="BQ15" i="10"/>
  <c r="AZ6" i="10"/>
  <c r="BT8" i="10"/>
  <c r="BR9" i="10"/>
  <c r="BB9" i="10"/>
  <c r="AZ10" i="10"/>
  <c r="AX11" i="10"/>
  <c r="BV13" i="10"/>
  <c r="BR15" i="10"/>
  <c r="BA6" i="10"/>
  <c r="BQ16" i="10"/>
  <c r="BB6" i="10"/>
  <c r="BT9" i="10"/>
  <c r="BR16" i="10"/>
  <c r="BU5" i="10"/>
  <c r="BU7" i="10"/>
  <c r="BS10" i="10"/>
  <c r="BQ11" i="10"/>
  <c r="BW14" i="10"/>
  <c r="BU15" i="10"/>
  <c r="BS16" i="10"/>
  <c r="BV5" i="10"/>
  <c r="BV7" i="10"/>
  <c r="BV9" i="10"/>
  <c r="BR11" i="10"/>
  <c r="BV15" i="10"/>
  <c r="BT16" i="10"/>
  <c r="AZ15" i="10"/>
  <c r="AW15" i="10"/>
  <c r="AZ16" i="10"/>
  <c r="BB15" i="10"/>
  <c r="BA16" i="10"/>
  <c r="BB16" i="10"/>
  <c r="AZ11" i="10"/>
  <c r="AV16" i="10"/>
  <c r="AY12" i="10"/>
  <c r="AV14" i="10"/>
  <c r="AW8" i="10"/>
  <c r="BA12" i="10"/>
  <c r="AW14" i="10"/>
  <c r="AZ7" i="10"/>
  <c r="AV9" i="10"/>
  <c r="BB12" i="10"/>
  <c r="AX14" i="10"/>
  <c r="AV15" i="10"/>
  <c r="AY8" i="10"/>
  <c r="BA13" i="10"/>
  <c r="AY14" i="10"/>
  <c r="AZ12" i="10"/>
  <c r="AX9" i="10"/>
  <c r="AX8" i="10"/>
  <c r="AW9" i="10"/>
  <c r="BB8" i="10"/>
  <c r="BB7" i="10"/>
  <c r="AV10" i="10"/>
  <c r="BB13" i="10"/>
  <c r="AX15" i="10"/>
  <c r="BA5" i="10"/>
  <c r="AW10" i="10"/>
  <c r="AZ8" i="10"/>
  <c r="AX12" i="10"/>
  <c r="AW13" i="10"/>
  <c r="AX13" i="10"/>
  <c r="AY13" i="10"/>
  <c r="AZ9" i="10"/>
  <c r="AW12" i="10"/>
  <c r="AV13" i="10"/>
  <c r="BA11" i="10"/>
  <c r="BB11" i="10"/>
  <c r="AZ13" i="10"/>
  <c r="AX10" i="10"/>
  <c r="BA9" i="10"/>
  <c r="AY10" i="10"/>
  <c r="BA15" i="10"/>
  <c r="T6" i="5"/>
  <c r="O6" i="5"/>
  <c r="AB5" i="5" l="1"/>
  <c r="AB6" i="5"/>
  <c r="AB7" i="5"/>
  <c r="AB8" i="5"/>
  <c r="AB9" i="5"/>
  <c r="AB10" i="5"/>
  <c r="AB11" i="5"/>
  <c r="AB12" i="5"/>
  <c r="AB13" i="5"/>
  <c r="AB14" i="5"/>
  <c r="AB15" i="5"/>
  <c r="AB16" i="5"/>
  <c r="AB17" i="5"/>
  <c r="AB18" i="5"/>
  <c r="AB19" i="5"/>
  <c r="AB20" i="5"/>
  <c r="AB21" i="5"/>
  <c r="AB22" i="5"/>
  <c r="AB23" i="5"/>
  <c r="AB24" i="5"/>
  <c r="AB25" i="5"/>
  <c r="AB26" i="5"/>
  <c r="AB27" i="5"/>
  <c r="AB28" i="5"/>
  <c r="AB29" i="5"/>
  <c r="AB30" i="5"/>
  <c r="AB31" i="5"/>
  <c r="AB32" i="5"/>
  <c r="AB33" i="5"/>
  <c r="AB35" i="5"/>
  <c r="AB36" i="5"/>
  <c r="AB37" i="5"/>
  <c r="AB38" i="5"/>
  <c r="AB39" i="5"/>
  <c r="AB40" i="5"/>
  <c r="T26" i="5"/>
  <c r="AA26" i="5" s="1"/>
  <c r="O26" i="5"/>
  <c r="V6" i="5"/>
  <c r="AP28" i="5" l="1"/>
  <c r="AP16" i="5"/>
  <c r="AP40" i="5"/>
  <c r="AP27" i="5"/>
  <c r="AP15" i="5"/>
  <c r="AP39" i="5"/>
  <c r="AP26" i="5"/>
  <c r="AE26" i="5"/>
  <c r="AP14" i="5"/>
  <c r="AP38" i="5"/>
  <c r="AP25" i="5"/>
  <c r="AP13" i="5"/>
  <c r="AP37" i="5"/>
  <c r="AP24" i="5"/>
  <c r="AP12" i="5"/>
  <c r="AP36" i="5"/>
  <c r="AP23" i="5"/>
  <c r="AP11" i="5"/>
  <c r="AP35" i="5"/>
  <c r="AP22" i="5"/>
  <c r="AP10" i="5"/>
  <c r="AP33" i="5"/>
  <c r="AP21" i="5"/>
  <c r="AP9" i="5"/>
  <c r="AP32" i="5"/>
  <c r="AP20" i="5"/>
  <c r="AP8" i="5"/>
  <c r="AP31" i="5"/>
  <c r="AP19" i="5"/>
  <c r="AP7" i="5"/>
  <c r="AP30" i="5"/>
  <c r="AP18" i="5"/>
  <c r="AP6" i="5"/>
  <c r="AP29" i="5"/>
  <c r="AP17" i="5"/>
  <c r="AP5" i="5"/>
  <c r="AH26" i="5"/>
  <c r="AG26" i="5"/>
  <c r="AF26" i="5"/>
  <c r="V26" i="5"/>
  <c r="AC26" i="5" s="1"/>
  <c r="AD26" i="5" l="1"/>
  <c r="L5" i="5"/>
  <c r="AN5" i="5" s="1"/>
  <c r="AR5" i="5" s="1"/>
  <c r="L6" i="5"/>
  <c r="AN6" i="5" s="1"/>
  <c r="AR6" i="5" s="1"/>
  <c r="AA5" i="5"/>
  <c r="AA6" i="5"/>
  <c r="O7" i="5"/>
  <c r="T7" i="5"/>
  <c r="AA7" i="5" s="1"/>
  <c r="O8" i="5"/>
  <c r="T8" i="5"/>
  <c r="AA8" i="5" s="1"/>
  <c r="O9" i="5"/>
  <c r="T9" i="5"/>
  <c r="AA9" i="5" s="1"/>
  <c r="O10" i="5"/>
  <c r="T10" i="5"/>
  <c r="AA10" i="5" s="1"/>
  <c r="O11" i="5"/>
  <c r="T11" i="5"/>
  <c r="AA11" i="5" s="1"/>
  <c r="O12" i="5"/>
  <c r="T12" i="5"/>
  <c r="AA12" i="5" s="1"/>
  <c r="O13" i="5"/>
  <c r="T13" i="5"/>
  <c r="AA13" i="5" s="1"/>
  <c r="O14" i="5"/>
  <c r="T14" i="5"/>
  <c r="AA14" i="5" s="1"/>
  <c r="O15" i="5"/>
  <c r="T15" i="5"/>
  <c r="AA15" i="5" s="1"/>
  <c r="O16" i="5"/>
  <c r="T16" i="5"/>
  <c r="AA16" i="5" s="1"/>
  <c r="T17" i="5"/>
  <c r="AA17" i="5" s="1"/>
  <c r="O18" i="5"/>
  <c r="T18" i="5"/>
  <c r="AA18" i="5" s="1"/>
  <c r="O19" i="5"/>
  <c r="T19" i="5"/>
  <c r="AA19" i="5" s="1"/>
  <c r="O20" i="5"/>
  <c r="T20" i="5"/>
  <c r="AA20" i="5" s="1"/>
  <c r="O21" i="5"/>
  <c r="T21" i="5"/>
  <c r="AA21" i="5" s="1"/>
  <c r="O22" i="5"/>
  <c r="T22" i="5"/>
  <c r="AA22" i="5" s="1"/>
  <c r="O23" i="5"/>
  <c r="T23" i="5"/>
  <c r="AA23" i="5" s="1"/>
  <c r="O24" i="5"/>
  <c r="T24" i="5"/>
  <c r="AA24" i="5" s="1"/>
  <c r="O25" i="5"/>
  <c r="T25" i="5"/>
  <c r="AA25" i="5" s="1"/>
  <c r="T27" i="5"/>
  <c r="T28" i="5"/>
  <c r="O29" i="5"/>
  <c r="T29" i="5"/>
  <c r="AA29" i="5" s="1"/>
  <c r="O30" i="5"/>
  <c r="T30" i="5"/>
  <c r="AA30" i="5" s="1"/>
  <c r="T31" i="5"/>
  <c r="T32" i="5"/>
  <c r="O33" i="5"/>
  <c r="T33" i="5"/>
  <c r="AA33" i="5" s="1"/>
  <c r="O34" i="5"/>
  <c r="T34" i="5"/>
  <c r="AA34" i="5" s="1"/>
  <c r="O35" i="5"/>
  <c r="T35" i="5"/>
  <c r="AA35" i="5" s="1"/>
  <c r="O36" i="5"/>
  <c r="T36" i="5"/>
  <c r="AA36" i="5" s="1"/>
  <c r="O37" i="5"/>
  <c r="T37" i="5"/>
  <c r="AA37" i="5" s="1"/>
  <c r="O38" i="5"/>
  <c r="T38" i="5"/>
  <c r="AA38" i="5" s="1"/>
  <c r="O39" i="5"/>
  <c r="T39" i="5"/>
  <c r="AA39" i="5" s="1"/>
  <c r="O40" i="5"/>
  <c r="T40" i="5"/>
  <c r="AA40" i="5" s="1"/>
  <c r="K5" i="5"/>
  <c r="AI5" i="5" s="1"/>
  <c r="K6" i="5"/>
  <c r="AI6" i="5" s="1"/>
  <c r="K7" i="5"/>
  <c r="AI7" i="5" s="1"/>
  <c r="L7" i="5"/>
  <c r="AN7" i="5" s="1"/>
  <c r="AR7" i="5" s="1"/>
  <c r="K8" i="5"/>
  <c r="AI8" i="5" s="1"/>
  <c r="L8" i="5"/>
  <c r="AN8" i="5" s="1"/>
  <c r="AR8" i="5" s="1"/>
  <c r="K9" i="5"/>
  <c r="AI9" i="5" s="1"/>
  <c r="L9" i="5"/>
  <c r="AN9" i="5" s="1"/>
  <c r="AR9" i="5" s="1"/>
  <c r="K10" i="5"/>
  <c r="AI10" i="5" s="1"/>
  <c r="L10" i="5"/>
  <c r="AN10" i="5" s="1"/>
  <c r="AR10" i="5" s="1"/>
  <c r="K11" i="5"/>
  <c r="AI11" i="5" s="1"/>
  <c r="L11" i="5"/>
  <c r="AN11" i="5" s="1"/>
  <c r="AR11" i="5" s="1"/>
  <c r="K12" i="5"/>
  <c r="AI12" i="5" s="1"/>
  <c r="L12" i="5"/>
  <c r="AN12" i="5" s="1"/>
  <c r="AR12" i="5" s="1"/>
  <c r="K13" i="5"/>
  <c r="AI13" i="5" s="1"/>
  <c r="L13" i="5"/>
  <c r="AN13" i="5" s="1"/>
  <c r="AR13" i="5" s="1"/>
  <c r="K14" i="5"/>
  <c r="AI14" i="5" s="1"/>
  <c r="L14" i="5"/>
  <c r="AN14" i="5" s="1"/>
  <c r="AR14" i="5" s="1"/>
  <c r="K15" i="5"/>
  <c r="AI15" i="5" s="1"/>
  <c r="L15" i="5"/>
  <c r="AN15" i="5" s="1"/>
  <c r="AR15" i="5" s="1"/>
  <c r="K16" i="5"/>
  <c r="AI16" i="5" s="1"/>
  <c r="L16" i="5"/>
  <c r="AN16" i="5" s="1"/>
  <c r="AR16" i="5" s="1"/>
  <c r="K17" i="5"/>
  <c r="AI17" i="5" s="1"/>
  <c r="L17" i="5"/>
  <c r="AN17" i="5" s="1"/>
  <c r="AR17" i="5" s="1"/>
  <c r="K18" i="5"/>
  <c r="AI18" i="5" s="1"/>
  <c r="L18" i="5"/>
  <c r="AN18" i="5" s="1"/>
  <c r="AR18" i="5" s="1"/>
  <c r="K19" i="5"/>
  <c r="AI19" i="5" s="1"/>
  <c r="L19" i="5"/>
  <c r="AN19" i="5" s="1"/>
  <c r="AR19" i="5" s="1"/>
  <c r="K20" i="5"/>
  <c r="AI20" i="5" s="1"/>
  <c r="L20" i="5"/>
  <c r="AN20" i="5" s="1"/>
  <c r="AR20" i="5" s="1"/>
  <c r="K21" i="5"/>
  <c r="AI21" i="5" s="1"/>
  <c r="L21" i="5"/>
  <c r="AN21" i="5" s="1"/>
  <c r="AR21" i="5" s="1"/>
  <c r="K22" i="5"/>
  <c r="AI22" i="5" s="1"/>
  <c r="L22" i="5"/>
  <c r="AN22" i="5" s="1"/>
  <c r="AR22" i="5" s="1"/>
  <c r="K23" i="5"/>
  <c r="AI23" i="5" s="1"/>
  <c r="L23" i="5"/>
  <c r="AN23" i="5" s="1"/>
  <c r="AR23" i="5" s="1"/>
  <c r="K24" i="5"/>
  <c r="AI24" i="5" s="1"/>
  <c r="L24" i="5"/>
  <c r="AN24" i="5" s="1"/>
  <c r="AR24" i="5" s="1"/>
  <c r="K25" i="5"/>
  <c r="AI25" i="5" s="1"/>
  <c r="L25" i="5"/>
  <c r="AN25" i="5" s="1"/>
  <c r="AR25" i="5" s="1"/>
  <c r="K26" i="5"/>
  <c r="AI26" i="5" s="1"/>
  <c r="L26" i="5"/>
  <c r="AN26" i="5" s="1"/>
  <c r="AR26" i="5" s="1"/>
  <c r="L27" i="5"/>
  <c r="AN27" i="5" s="1"/>
  <c r="AR27" i="5" s="1"/>
  <c r="L28" i="5"/>
  <c r="AN28" i="5" s="1"/>
  <c r="AR28" i="5" s="1"/>
  <c r="K29" i="5"/>
  <c r="AI29" i="5" s="1"/>
  <c r="L29" i="5"/>
  <c r="AN29" i="5" s="1"/>
  <c r="AR29" i="5" s="1"/>
  <c r="K30" i="5"/>
  <c r="AI30" i="5" s="1"/>
  <c r="L30" i="5"/>
  <c r="AN30" i="5" s="1"/>
  <c r="AR30" i="5" s="1"/>
  <c r="L31" i="5"/>
  <c r="AN31" i="5" s="1"/>
  <c r="AR31" i="5" s="1"/>
  <c r="L32" i="5"/>
  <c r="AN32" i="5" s="1"/>
  <c r="AR32" i="5" s="1"/>
  <c r="K33" i="5"/>
  <c r="AI33" i="5" s="1"/>
  <c r="L33" i="5"/>
  <c r="AN33" i="5" s="1"/>
  <c r="AR33" i="5" s="1"/>
  <c r="K34" i="5"/>
  <c r="AI34" i="5" s="1"/>
  <c r="L34" i="5"/>
  <c r="AN34" i="5" s="1"/>
  <c r="AR34" i="5" s="1"/>
  <c r="K35" i="5"/>
  <c r="AI35" i="5" s="1"/>
  <c r="L35" i="5"/>
  <c r="AN35" i="5" s="1"/>
  <c r="AR35" i="5" s="1"/>
  <c r="K36" i="5"/>
  <c r="AI36" i="5" s="1"/>
  <c r="L36" i="5"/>
  <c r="AN36" i="5" s="1"/>
  <c r="AR36" i="5" s="1"/>
  <c r="K37" i="5"/>
  <c r="AI37" i="5" s="1"/>
  <c r="L37" i="5"/>
  <c r="AN37" i="5" s="1"/>
  <c r="AR37" i="5" s="1"/>
  <c r="K38" i="5"/>
  <c r="AI38" i="5" s="1"/>
  <c r="L38" i="5"/>
  <c r="AN38" i="5" s="1"/>
  <c r="AR38" i="5" s="1"/>
  <c r="K39" i="5"/>
  <c r="AI39" i="5" s="1"/>
  <c r="L39" i="5"/>
  <c r="AN39" i="5" s="1"/>
  <c r="AR39" i="5" s="1"/>
  <c r="K40" i="5"/>
  <c r="AI40" i="5" s="1"/>
  <c r="L40" i="5"/>
  <c r="AN40" i="5" s="1"/>
  <c r="AR40" i="5" s="1"/>
  <c r="AQ5" i="5" l="1"/>
  <c r="AH30" i="5"/>
  <c r="AE30" i="5"/>
  <c r="AH15" i="5"/>
  <c r="AE15" i="5"/>
  <c r="AH29" i="5"/>
  <c r="AE29" i="5"/>
  <c r="AH14" i="5"/>
  <c r="AE14" i="5"/>
  <c r="AH35" i="5"/>
  <c r="AE35" i="5"/>
  <c r="AH20" i="5"/>
  <c r="AE20" i="5"/>
  <c r="AH13" i="5"/>
  <c r="AE13" i="5"/>
  <c r="AH34" i="5"/>
  <c r="AE34" i="5"/>
  <c r="AH37" i="5"/>
  <c r="AE37" i="5"/>
  <c r="AH22" i="5"/>
  <c r="AE22" i="5"/>
  <c r="AH9" i="5"/>
  <c r="AE9" i="5"/>
  <c r="AH36" i="5"/>
  <c r="AE36" i="5"/>
  <c r="AH21" i="5"/>
  <c r="AE21" i="5"/>
  <c r="AH8" i="5"/>
  <c r="AE8" i="5"/>
  <c r="AH7" i="5"/>
  <c r="AE7" i="5"/>
  <c r="AH40" i="5"/>
  <c r="AE40" i="5"/>
  <c r="AH25" i="5"/>
  <c r="AE25" i="5"/>
  <c r="AH19" i="5"/>
  <c r="AE19" i="5"/>
  <c r="AH12" i="5"/>
  <c r="AE12" i="5"/>
  <c r="AH6" i="5"/>
  <c r="AE6" i="5"/>
  <c r="AH39" i="5"/>
  <c r="AE39" i="5"/>
  <c r="AH33" i="5"/>
  <c r="AE33" i="5"/>
  <c r="AH24" i="5"/>
  <c r="AE24" i="5"/>
  <c r="AH18" i="5"/>
  <c r="AE18" i="5"/>
  <c r="AH5" i="5"/>
  <c r="AE5" i="5"/>
  <c r="AH11" i="5"/>
  <c r="AE11" i="5"/>
  <c r="AH38" i="5"/>
  <c r="AE38" i="5"/>
  <c r="AH23" i="5"/>
  <c r="AE23" i="5"/>
  <c r="AH17" i="5"/>
  <c r="AE17" i="5"/>
  <c r="AH16" i="5"/>
  <c r="AE16" i="5"/>
  <c r="AH10" i="5"/>
  <c r="AE10" i="5"/>
  <c r="AQ28" i="5"/>
  <c r="AU28" i="5"/>
  <c r="AT28" i="5"/>
  <c r="AS28" i="5"/>
  <c r="AT15" i="5"/>
  <c r="AU15" i="5"/>
  <c r="AS15" i="5"/>
  <c r="AT6" i="5"/>
  <c r="AS6" i="5"/>
  <c r="AU6" i="5"/>
  <c r="AU5" i="5"/>
  <c r="AS5" i="5"/>
  <c r="AT5" i="5"/>
  <c r="AS34" i="5"/>
  <c r="AT34" i="5"/>
  <c r="AU34" i="5"/>
  <c r="AU20" i="5"/>
  <c r="AT20" i="5"/>
  <c r="AS20" i="5"/>
  <c r="AU8" i="5"/>
  <c r="AT8" i="5"/>
  <c r="AS8" i="5"/>
  <c r="AS39" i="5"/>
  <c r="AT39" i="5"/>
  <c r="AU39" i="5"/>
  <c r="AS25" i="5"/>
  <c r="AT25" i="5"/>
  <c r="AU25" i="5"/>
  <c r="AU13" i="5"/>
  <c r="AT13" i="5"/>
  <c r="AS13" i="5"/>
  <c r="AT7" i="5"/>
  <c r="AU7" i="5"/>
  <c r="AS7" i="5"/>
  <c r="AQ32" i="5"/>
  <c r="AT32" i="5"/>
  <c r="AU32" i="5"/>
  <c r="AS32" i="5"/>
  <c r="AU18" i="5"/>
  <c r="AS18" i="5"/>
  <c r="AT18" i="5"/>
  <c r="AT23" i="5"/>
  <c r="AU23" i="5"/>
  <c r="AS23" i="5"/>
  <c r="AT11" i="5"/>
  <c r="AU11" i="5"/>
  <c r="AS11" i="5"/>
  <c r="AU35" i="5"/>
  <c r="AT35" i="5"/>
  <c r="AS35" i="5"/>
  <c r="AT21" i="5"/>
  <c r="AU21" i="5"/>
  <c r="AS21" i="5"/>
  <c r="AS9" i="5"/>
  <c r="AU9" i="5"/>
  <c r="AT9" i="5"/>
  <c r="AQ27" i="5"/>
  <c r="AT27" i="5"/>
  <c r="AU27" i="5"/>
  <c r="AS27" i="5"/>
  <c r="AU40" i="5"/>
  <c r="AS40" i="5"/>
  <c r="AT40" i="5"/>
  <c r="AU26" i="5"/>
  <c r="AT26" i="5"/>
  <c r="AS26" i="5"/>
  <c r="AT14" i="5"/>
  <c r="AS14" i="5"/>
  <c r="AU14" i="5"/>
  <c r="AT33" i="5"/>
  <c r="AS33" i="5"/>
  <c r="AU33" i="5"/>
  <c r="AU19" i="5"/>
  <c r="AT19" i="5"/>
  <c r="AS19" i="5"/>
  <c r="AT38" i="5"/>
  <c r="AU38" i="5"/>
  <c r="AS38" i="5"/>
  <c r="AS24" i="5"/>
  <c r="AU24" i="5"/>
  <c r="AT24" i="5"/>
  <c r="AU12" i="5"/>
  <c r="AS12" i="5"/>
  <c r="AT12" i="5"/>
  <c r="AQ31" i="5"/>
  <c r="AU31" i="5"/>
  <c r="AS31" i="5"/>
  <c r="AT31" i="5"/>
  <c r="AU37" i="5"/>
  <c r="AT37" i="5"/>
  <c r="AS37" i="5"/>
  <c r="AU30" i="5"/>
  <c r="AS30" i="5"/>
  <c r="AT30" i="5"/>
  <c r="AT17" i="5"/>
  <c r="AU17" i="5"/>
  <c r="AS17" i="5"/>
  <c r="AU36" i="5"/>
  <c r="AT36" i="5"/>
  <c r="AS36" i="5"/>
  <c r="AT29" i="5"/>
  <c r="AS29" i="5"/>
  <c r="AU29" i="5"/>
  <c r="AT22" i="5"/>
  <c r="AS22" i="5"/>
  <c r="AU22" i="5"/>
  <c r="AT16" i="5"/>
  <c r="AU16" i="5"/>
  <c r="AS16" i="5"/>
  <c r="AU10" i="5"/>
  <c r="AS10" i="5"/>
  <c r="AT10" i="5"/>
  <c r="AF29" i="5"/>
  <c r="AG29" i="5"/>
  <c r="AF9" i="5"/>
  <c r="AG9" i="5"/>
  <c r="AF20" i="5"/>
  <c r="AG20" i="5"/>
  <c r="AF8" i="5"/>
  <c r="AG8" i="5"/>
  <c r="AF19" i="5"/>
  <c r="AG19" i="5"/>
  <c r="AF36" i="5"/>
  <c r="AG36" i="5"/>
  <c r="AF21" i="5"/>
  <c r="AG21" i="5"/>
  <c r="AF35" i="5"/>
  <c r="AG35" i="5"/>
  <c r="AG14" i="5"/>
  <c r="AF14" i="5"/>
  <c r="AF40" i="5"/>
  <c r="AG40" i="5"/>
  <c r="AF34" i="5"/>
  <c r="AG34" i="5"/>
  <c r="AG25" i="5"/>
  <c r="AF25" i="5"/>
  <c r="AG13" i="5"/>
  <c r="AF13" i="5"/>
  <c r="AF7" i="5"/>
  <c r="AG7" i="5"/>
  <c r="AF39" i="5"/>
  <c r="AG39" i="5"/>
  <c r="AF33" i="5"/>
  <c r="AG33" i="5"/>
  <c r="AG24" i="5"/>
  <c r="AF24" i="5"/>
  <c r="AF18" i="5"/>
  <c r="AG18" i="5"/>
  <c r="AG12" i="5"/>
  <c r="AF12" i="5"/>
  <c r="AC6" i="5"/>
  <c r="AF6" i="5"/>
  <c r="AG6" i="5"/>
  <c r="AG15" i="5"/>
  <c r="AF15" i="5"/>
  <c r="AF17" i="5"/>
  <c r="AG17" i="5"/>
  <c r="AG5" i="5"/>
  <c r="AD5" i="5"/>
  <c r="AF5" i="5"/>
  <c r="AF38" i="5"/>
  <c r="AG38" i="5"/>
  <c r="AG23" i="5"/>
  <c r="AF23" i="5"/>
  <c r="AF11" i="5"/>
  <c r="AG11" i="5"/>
  <c r="AF37" i="5"/>
  <c r="AG37" i="5"/>
  <c r="AF30" i="5"/>
  <c r="AG30" i="5"/>
  <c r="AF22" i="5"/>
  <c r="AG22" i="5"/>
  <c r="AF16" i="5"/>
  <c r="AG16" i="5"/>
  <c r="AF10" i="5"/>
  <c r="AG10" i="5"/>
  <c r="AQ21" i="5"/>
  <c r="AQ15" i="5"/>
  <c r="AQ9" i="5"/>
  <c r="AQ35" i="5"/>
  <c r="AQ40" i="5"/>
  <c r="AQ34" i="5"/>
  <c r="AQ26" i="5"/>
  <c r="AQ20" i="5"/>
  <c r="AQ14" i="5"/>
  <c r="AQ8" i="5"/>
  <c r="AQ39" i="5"/>
  <c r="AQ33" i="5"/>
  <c r="AQ25" i="5"/>
  <c r="AQ19" i="5"/>
  <c r="AQ13" i="5"/>
  <c r="AQ7" i="5"/>
  <c r="AQ6" i="5"/>
  <c r="AQ38" i="5"/>
  <c r="AQ24" i="5"/>
  <c r="AQ18" i="5"/>
  <c r="AQ12" i="5"/>
  <c r="AQ37" i="5"/>
  <c r="AQ30" i="5"/>
  <c r="AQ23" i="5"/>
  <c r="AQ17" i="5"/>
  <c r="AQ11" i="5"/>
  <c r="AQ36" i="5"/>
  <c r="AQ29" i="5"/>
  <c r="AQ22" i="5"/>
  <c r="AQ16" i="5"/>
  <c r="AQ10" i="5"/>
  <c r="V24" i="5"/>
  <c r="AC24" i="5" s="1"/>
  <c r="V10" i="5"/>
  <c r="AC10" i="5" s="1"/>
  <c r="V9" i="5"/>
  <c r="V40" i="5"/>
  <c r="AC40" i="5" s="1"/>
  <c r="V38" i="5"/>
  <c r="AC38" i="5" s="1"/>
  <c r="V36" i="5"/>
  <c r="AD36" i="5" s="1"/>
  <c r="V34" i="5"/>
  <c r="AD34" i="5" s="1"/>
  <c r="V20" i="5"/>
  <c r="AD20" i="5" s="1"/>
  <c r="V16" i="5"/>
  <c r="AC16" i="5" s="1"/>
  <c r="V12" i="5"/>
  <c r="AD12" i="5" s="1"/>
  <c r="V8" i="5"/>
  <c r="AC8" i="5" s="1"/>
  <c r="V7" i="5"/>
  <c r="V39" i="5"/>
  <c r="V37" i="5"/>
  <c r="V35" i="5"/>
  <c r="V33" i="5"/>
  <c r="V30" i="5"/>
  <c r="AC30" i="5" s="1"/>
  <c r="V29" i="5"/>
  <c r="V22" i="5"/>
  <c r="AC22" i="5" s="1"/>
  <c r="V18" i="5"/>
  <c r="AC18" i="5" s="1"/>
  <c r="V14" i="5"/>
  <c r="AD14" i="5" s="1"/>
  <c r="V25" i="5"/>
  <c r="V23" i="5"/>
  <c r="V21" i="5"/>
  <c r="V19" i="5"/>
  <c r="V17" i="5"/>
  <c r="V15" i="5"/>
  <c r="V13" i="5"/>
  <c r="V11" i="5"/>
  <c r="AD6" i="5"/>
  <c r="AA31" i="5"/>
  <c r="AA32" i="5"/>
  <c r="AA28" i="5"/>
  <c r="AA27" i="5"/>
  <c r="M40" i="5"/>
  <c r="AO40" i="5" s="1"/>
  <c r="M36" i="5"/>
  <c r="AO36" i="5" s="1"/>
  <c r="M30" i="5"/>
  <c r="AO30" i="5" s="1"/>
  <c r="M24" i="5"/>
  <c r="AO24" i="5" s="1"/>
  <c r="M20" i="5"/>
  <c r="AO20" i="5" s="1"/>
  <c r="M16" i="5"/>
  <c r="AO16" i="5" s="1"/>
  <c r="M12" i="5"/>
  <c r="AO12" i="5" s="1"/>
  <c r="M8" i="5"/>
  <c r="AO8" i="5" s="1"/>
  <c r="M37" i="5"/>
  <c r="AO37" i="5" s="1"/>
  <c r="M35" i="5"/>
  <c r="AO35" i="5" s="1"/>
  <c r="M33" i="5"/>
  <c r="AO33" i="5" s="1"/>
  <c r="M29" i="5"/>
  <c r="AO29" i="5" s="1"/>
  <c r="M25" i="5"/>
  <c r="AO25" i="5" s="1"/>
  <c r="M23" i="5"/>
  <c r="AO23" i="5" s="1"/>
  <c r="M21" i="5"/>
  <c r="AO21" i="5" s="1"/>
  <c r="M19" i="5"/>
  <c r="AO19" i="5" s="1"/>
  <c r="M15" i="5"/>
  <c r="AO15" i="5" s="1"/>
  <c r="M11" i="5"/>
  <c r="AO11" i="5" s="1"/>
  <c r="M9" i="5"/>
  <c r="AO9" i="5" s="1"/>
  <c r="M7" i="5"/>
  <c r="AO7" i="5" s="1"/>
  <c r="M39" i="5"/>
  <c r="AO39" i="5" s="1"/>
  <c r="M17" i="5"/>
  <c r="AO17" i="5" s="1"/>
  <c r="M13" i="5"/>
  <c r="AO13" i="5" s="1"/>
  <c r="M5" i="5"/>
  <c r="AO5" i="5" s="1"/>
  <c r="M38" i="5"/>
  <c r="AO38" i="5" s="1"/>
  <c r="M34" i="5"/>
  <c r="AO34" i="5" s="1"/>
  <c r="M26" i="5"/>
  <c r="AO26" i="5" s="1"/>
  <c r="M22" i="5"/>
  <c r="AO22" i="5" s="1"/>
  <c r="M18" i="5"/>
  <c r="AO18" i="5" s="1"/>
  <c r="M14" i="5"/>
  <c r="AO14" i="5" s="1"/>
  <c r="M10" i="5"/>
  <c r="AO10" i="5" s="1"/>
  <c r="M6" i="5"/>
  <c r="AO6" i="5" s="1"/>
  <c r="AH28" i="5" l="1"/>
  <c r="AE28" i="5"/>
  <c r="AH32" i="5"/>
  <c r="AE32" i="5"/>
  <c r="AH27" i="5"/>
  <c r="AD27" i="5"/>
  <c r="AE27" i="5"/>
  <c r="AH31" i="5"/>
  <c r="AE31" i="5"/>
  <c r="AD31" i="5"/>
  <c r="AG31" i="5"/>
  <c r="AF31" i="5"/>
  <c r="AD28" i="5"/>
  <c r="AF28" i="5"/>
  <c r="AG28" i="5"/>
  <c r="AG32" i="5"/>
  <c r="AF32" i="5"/>
  <c r="AF27" i="5"/>
  <c r="AG27" i="5"/>
  <c r="AC12" i="5"/>
  <c r="AC36" i="5"/>
  <c r="AD17" i="5"/>
  <c r="AC17" i="5"/>
  <c r="AD19" i="5"/>
  <c r="AC19" i="5"/>
  <c r="AD29" i="5"/>
  <c r="AC29" i="5"/>
  <c r="AD7" i="5"/>
  <c r="AC7" i="5"/>
  <c r="AD21" i="5"/>
  <c r="AC21" i="5"/>
  <c r="AD33" i="5"/>
  <c r="AC33" i="5"/>
  <c r="AD11" i="5"/>
  <c r="AC11" i="5"/>
  <c r="AD23" i="5"/>
  <c r="AC23" i="5"/>
  <c r="AC5" i="5"/>
  <c r="AD35" i="5"/>
  <c r="AC35" i="5"/>
  <c r="AD9" i="5"/>
  <c r="AC9" i="5"/>
  <c r="AD13" i="5"/>
  <c r="AC13" i="5"/>
  <c r="AD25" i="5"/>
  <c r="AC25" i="5"/>
  <c r="AD37" i="5"/>
  <c r="AC37" i="5"/>
  <c r="AD15" i="5"/>
  <c r="AC15" i="5"/>
  <c r="AD39" i="5"/>
  <c r="AC39" i="5"/>
  <c r="AD10" i="5"/>
  <c r="AD8" i="5"/>
  <c r="AC14" i="5"/>
  <c r="AC20" i="5"/>
  <c r="AD22" i="5"/>
  <c r="AD30" i="5"/>
  <c r="AC34" i="5"/>
  <c r="AD24" i="5"/>
  <c r="AD40" i="5"/>
  <c r="AD38" i="5"/>
  <c r="AD16" i="5"/>
  <c r="AD18" i="5"/>
  <c r="AD32" i="5"/>
</calcChain>
</file>

<file path=xl/sharedStrings.xml><?xml version="1.0" encoding="utf-8"?>
<sst xmlns="http://schemas.openxmlformats.org/spreadsheetml/2006/main" count="553" uniqueCount="148">
  <si>
    <t>Worksheet</t>
  </si>
  <si>
    <t>Description</t>
  </si>
  <si>
    <t>Equations and Inputs</t>
  </si>
  <si>
    <t>This spreadsheet presents equations and inputs used to calculate cumulative exposure and risk estimates for consumers and occupationally exposed workers.</t>
  </si>
  <si>
    <t>Occupational</t>
  </si>
  <si>
    <r>
      <t>The occupational spreadsheet presents cumulative margin of exposure (MOE) estimates for workers exposed to DCHP through a single occupational exposure scenario (OES) combined with cumulative background exposure. Exposure estimates for DCHP from single OESs are scaled by relative potency factors (RPFs) and expressed in terms of index chemical equivalents (</t>
    </r>
    <r>
      <rPr>
        <i/>
        <sz val="10"/>
        <color theme="1"/>
        <rFont val="Times New Roman"/>
        <family val="1"/>
      </rPr>
      <t xml:space="preserve">i.e., </t>
    </r>
    <r>
      <rPr>
        <sz val="10"/>
        <color theme="1"/>
        <rFont val="Times New Roman"/>
        <family val="1"/>
      </rPr>
      <t>DBP equivalents), and then summed with background cumulative exposure to DEHP, DBP, BBP, DIBP, and DINP (also expressed in terms of index chemcal equivalents). The cumulative exposure estimate expressed in terms of index chemical equivalents is then compared to the index chemical (</t>
    </r>
    <r>
      <rPr>
        <i/>
        <sz val="10"/>
        <color theme="1"/>
        <rFont val="Times New Roman"/>
        <family val="1"/>
      </rPr>
      <t xml:space="preserve">i.e., </t>
    </r>
    <r>
      <rPr>
        <sz val="10"/>
        <color theme="1"/>
        <rFont val="Times New Roman"/>
        <family val="1"/>
      </rPr>
      <t>DBP) point of departure to calculate a cumulative MOE.</t>
    </r>
  </si>
  <si>
    <t>Consumer</t>
  </si>
  <si>
    <t>The consumer spreadsheet presents cumulative margin of exposure (MOE) estimates for consumers exposed to DCHP through a single product or article combined with cumulative background exposure. Exposure estimates for DCHP from single product or articles are scaled by relative potency factors (RPFs) and expressed in terms of index chemical equivalents (i.e., DBP equivalents), and then summed with background cumulative exposure to DEHP, DBP, BBP, DIBP, and DINP (also expressed in terms of index chemcal equivalents). The cumulative exposure estimate expressed in terms of index chemical equivalents is then compared to the index chemical (i.e., DBP) point of departure to calculate a cumulative MOE.</t>
  </si>
  <si>
    <t>Inputs for the Cumulative Occupational and Consumer Risk Calculations</t>
  </si>
  <si>
    <t>Occupational and Consumer Exposure Estimates</t>
  </si>
  <si>
    <t>OES Exposure Estimate</t>
  </si>
  <si>
    <t>Consumer Exposure Estimates</t>
  </si>
  <si>
    <t>Relative Potency Factors (RPF)</t>
  </si>
  <si>
    <t>Phthalate</t>
  </si>
  <si>
    <t>RPF</t>
  </si>
  <si>
    <t>DBP (Index Chemical</t>
  </si>
  <si>
    <t>DEHP</t>
  </si>
  <si>
    <t>DIBP</t>
  </si>
  <si>
    <t>BBP</t>
  </si>
  <si>
    <t>DCHP</t>
  </si>
  <si>
    <t>DINP</t>
  </si>
  <si>
    <t>Background Cumulative Exposure Estimate (from 2017/18 NHANES Survey)</t>
  </si>
  <si>
    <t>Population</t>
  </si>
  <si>
    <t>Exposures Estimate</t>
  </si>
  <si>
    <t>Relevant Populations</t>
  </si>
  <si>
    <t>Comments</t>
  </si>
  <si>
    <t>Black Non-Hispanic Females (16-49 years)</t>
  </si>
  <si>
    <t>95th Percentile</t>
  </si>
  <si>
    <t>Workers (Females of reproductive age, average adult workers, ONUs)
Consumers (Teanager 16-20 years, adults 21+)</t>
  </si>
  <si>
    <t>Males (3-5 years)</t>
  </si>
  <si>
    <t>Consumers (Infants (&lt;1 year), toddlers (1-2 years), preschoolers (3-5 years))</t>
  </si>
  <si>
    <t>Males (6-11 years)</t>
  </si>
  <si>
    <t>Consumers (Middle childhood (6-10 years))</t>
  </si>
  <si>
    <t>Males (12-15 years)</t>
  </si>
  <si>
    <t>Consumers (Young Teenager (11-15 years))</t>
  </si>
  <si>
    <t>DCHP Doses and MOEs (from individual DCHP Risk Evaluation)</t>
  </si>
  <si>
    <t>Cumulative Assessment</t>
  </si>
  <si>
    <t>Cumulative Background Exposure
(From NHANES)</t>
  </si>
  <si>
    <t>DCHP OES</t>
  </si>
  <si>
    <t>Exposure
Level</t>
  </si>
  <si>
    <t>Acute Dose
(mg/kg)</t>
  </si>
  <si>
    <t>Acute</t>
  </si>
  <si>
    <t>Women of Reproductive Age
(16-49 years of age)
(mg/kg-day, in Index Chemical Equivalents)</t>
  </si>
  <si>
    <t>Manufacturing</t>
  </si>
  <si>
    <t>HE</t>
  </si>
  <si>
    <t>CT</t>
  </si>
  <si>
    <t>Women of Reproductive Age</t>
  </si>
  <si>
    <t>Import and Repackaging</t>
  </si>
  <si>
    <t>Incorporation into Adhesives and Sealants</t>
  </si>
  <si>
    <t>Incorporation into Paints and Coatings</t>
  </si>
  <si>
    <t>Incorporation into Other Formulations, Mixtures, or Reaction Products</t>
  </si>
  <si>
    <t>PVC Plastics Compounding</t>
  </si>
  <si>
    <t>PVC Plastics Converting</t>
  </si>
  <si>
    <t>Non-PVC Materials Compounding</t>
  </si>
  <si>
    <t>Non-PVC Materials Converting</t>
  </si>
  <si>
    <t>Application of Paints and Coatings (Liquids)</t>
  </si>
  <si>
    <t>Application of Paints and Coatings (Solids)</t>
  </si>
  <si>
    <t>Application of Adhesives and Sealants (Liquids)</t>
  </si>
  <si>
    <t>-</t>
  </si>
  <si>
    <t>Application of Adhesives and Sealants (Solids)</t>
  </si>
  <si>
    <t>Use of Laboratory Chemicals (Liquids)</t>
  </si>
  <si>
    <t>Use of Laboratory Chemicals (Solids)</t>
  </si>
  <si>
    <t>Recycling</t>
  </si>
  <si>
    <t>Fabrication or Use of Final Products and Articles</t>
  </si>
  <si>
    <t>Waste handling, treatment, and disposal</t>
  </si>
  <si>
    <t>Dose (µg/kg bw day, DCHP)</t>
  </si>
  <si>
    <t>MOE
(Benchmark = 30)</t>
  </si>
  <si>
    <t>Cumulative Acute MOE
(COU + Background) (Benchmark = 30)</t>
  </si>
  <si>
    <t>Consumer Condition of Use Category</t>
  </si>
  <si>
    <t>Consumer Condition of Use Subcategory</t>
  </si>
  <si>
    <t>Product or Article</t>
  </si>
  <si>
    <t>Route</t>
  </si>
  <si>
    <t>Exposure Duration</t>
  </si>
  <si>
    <t>Infant (&lt;1 yr)</t>
  </si>
  <si>
    <t>Toddler
(1-2 yr)</t>
  </si>
  <si>
    <t>Preschooler
(3-5 yr)</t>
  </si>
  <si>
    <t>Middle childhood
(6-10 yr)</t>
  </si>
  <si>
    <t>Young teen
 (11-15 yr)</t>
  </si>
  <si>
    <t>Teenager
(16-20 yr)</t>
  </si>
  <si>
    <t>Adult
(21+ yr)</t>
  </si>
  <si>
    <t>3-5 year old Male Children</t>
  </si>
  <si>
    <t>6-11 year Old Male Children</t>
  </si>
  <si>
    <t>12-15 year Old Male Children</t>
  </si>
  <si>
    <t>Women of Reproductive Age
(16-49 years of age)</t>
  </si>
  <si>
    <t>Adhesives and sealants</t>
  </si>
  <si>
    <t>Adhesives for Small Repairs</t>
  </si>
  <si>
    <t>Aggregate</t>
  </si>
  <si>
    <t>High</t>
  </si>
  <si>
    <t>Med</t>
  </si>
  <si>
    <t>Low</t>
  </si>
  <si>
    <t>Automotive Adhesives</t>
  </si>
  <si>
    <t>Other</t>
  </si>
  <si>
    <t>Consumer articles that contain dicyclohexyl phthalate from: - Inks, toner and colorants - Paints and coatings - Adhesives and sealants (e.g., paper products, textiles, products using cellulose film, etc.)</t>
  </si>
  <si>
    <t>Outdoor Seating</t>
  </si>
  <si>
    <t>Plasticizer in other articles with routine direct contact during normal use including rubber articles; plastic articles (hard)</t>
  </si>
  <si>
    <t>Small Articles with Potential for semi-routine contact</t>
  </si>
  <si>
    <t xml:space="preserve">CASRN 84-61-7 </t>
  </si>
  <si>
    <t>Occupational and Consumer Cumulative Risk Calculator for Dicyclohexyl Phthalate (DCHP)</t>
  </si>
  <si>
    <t>December 2025</t>
  </si>
  <si>
    <r>
      <t xml:space="preserve">Acute inhalation and dermal doses and MOEs for DCHP (shown in columns E through I of the Occupational spread sheet) are from the individual DCHP risk evaluation. These values are directly from the </t>
    </r>
    <r>
      <rPr>
        <i/>
        <sz val="11"/>
        <color theme="1"/>
        <rFont val="Times New Roman"/>
        <family val="1"/>
      </rPr>
      <t>Risk Calculator for Occupational Exposures to DCHP.</t>
    </r>
  </si>
  <si>
    <r>
      <t xml:space="preserve">Acute aggregate doses and MOEs for DCHP (shown in columns H through U of the Consumer spread sheet) are from the individual DCHP risk evaluation. These values are directly from the </t>
    </r>
    <r>
      <rPr>
        <i/>
        <sz val="11"/>
        <color theme="1"/>
        <rFont val="Times New Roman"/>
        <family val="1"/>
      </rPr>
      <t>Consumer Risk Calculator for DCHP.</t>
    </r>
  </si>
  <si>
    <r>
      <t>Cumulative Daily Intake (µ</t>
    </r>
    <r>
      <rPr>
        <b/>
        <sz val="9.35"/>
        <color theme="1"/>
        <rFont val="Times New Roman"/>
        <family val="1"/>
      </rPr>
      <t>g/kg-day, in DBP equivalents)</t>
    </r>
  </si>
  <si>
    <r>
      <t xml:space="preserve">For details regarding derivation of the cumulative daily intake estimates see the </t>
    </r>
    <r>
      <rPr>
        <i/>
        <sz val="11"/>
        <color theme="1"/>
        <rFont val="Times New Roman"/>
        <family val="1"/>
      </rPr>
      <t>Technical Support Document for the Cumulative Risk Analysis of Di(2-ethylhexyl) Phthalate (DEHP), Dibutyl Phthalate (DBP), Butyl Benzyl Phthalate (BBP), Diisobutyl Phthalate (DIBP), Dicyclohexyl Phthalate (DCHP), and Diisononyl Phthalate (DINP) Under the Toxic Substances Control Act (TSCA)</t>
    </r>
  </si>
  <si>
    <t>Option 2: MOEs</t>
  </si>
  <si>
    <r>
      <t>MOE</t>
    </r>
    <r>
      <rPr>
        <b/>
        <vertAlign val="subscript"/>
        <sz val="10"/>
        <color theme="1"/>
        <rFont val="Times New Roman"/>
        <family val="1"/>
      </rPr>
      <t>Cumulative-Background</t>
    </r>
    <r>
      <rPr>
        <b/>
        <sz val="10"/>
        <color theme="1"/>
        <rFont val="Times New Roman"/>
        <family val="1"/>
      </rPr>
      <t xml:space="preserve">
(based on index chemical (DBP) equivalents)</t>
    </r>
  </si>
  <si>
    <t>Option 1: MOEs</t>
  </si>
  <si>
    <r>
      <t>MOE</t>
    </r>
    <r>
      <rPr>
        <b/>
        <vertAlign val="subscript"/>
        <sz val="10"/>
        <color theme="1"/>
        <rFont val="Calibri"/>
        <family val="2"/>
        <scheme val="minor"/>
      </rPr>
      <t>Cumulative-Background</t>
    </r>
    <r>
      <rPr>
        <b/>
        <sz val="10"/>
        <color theme="1"/>
        <rFont val="Calibri"/>
        <family val="2"/>
        <scheme val="minor"/>
      </rPr>
      <t xml:space="preserve">
(based on index chemical (DBP) equivalents)</t>
    </r>
  </si>
  <si>
    <t>Cumulative Assessment - Option 1</t>
  </si>
  <si>
    <t>Dose (µg/kg bw day, Index Chemical (DBP) Equivalents)</t>
  </si>
  <si>
    <t>Cumulative Background Exposure
(µg/kg-day, in Index Chemical (DBP) Equivalents) (From NHANES)</t>
  </si>
  <si>
    <t>Acute Aggregate MOE
(COU alone, index chemical (DBP) equivalents) (Benchmark = 30)</t>
  </si>
  <si>
    <t>Cumulative Background MOE
(Benchmark = 30)</t>
  </si>
  <si>
    <t>Cumulative Assessment - Option 2</t>
  </si>
  <si>
    <t>MOE
(COU Alone, From Individual DEHP Risk Evalaution) (Benchmark = 30)</t>
  </si>
  <si>
    <t>Inhalation Dose (Respirator APF 10)</t>
  </si>
  <si>
    <t>Inhalation Dose (Respirator APF 25)</t>
  </si>
  <si>
    <t>Inhalation Dose (No PPE)</t>
  </si>
  <si>
    <t>Inhalation Dose
(No PPE, from column E, in terms of index chemical Equivalents)</t>
  </si>
  <si>
    <r>
      <t>MOE</t>
    </r>
    <r>
      <rPr>
        <b/>
        <vertAlign val="subscript"/>
        <sz val="10"/>
        <color theme="1"/>
        <rFont val="Calibri"/>
        <family val="2"/>
        <scheme val="minor"/>
      </rPr>
      <t xml:space="preserve">Inhalation-COU (no PPE)
</t>
    </r>
    <r>
      <rPr>
        <b/>
        <sz val="10"/>
        <color theme="1"/>
        <rFont val="Calibri"/>
        <family val="2"/>
        <scheme val="minor"/>
      </rPr>
      <t>(based on index chemical (DBP) equivalents)</t>
    </r>
  </si>
  <si>
    <r>
      <t>MOE</t>
    </r>
    <r>
      <rPr>
        <b/>
        <vertAlign val="subscript"/>
        <sz val="10"/>
        <color theme="1"/>
        <rFont val="Calibri"/>
        <family val="2"/>
        <scheme val="minor"/>
      </rPr>
      <t xml:space="preserve">Inhalation-COU (APF 10)
</t>
    </r>
    <r>
      <rPr>
        <b/>
        <sz val="10"/>
        <color theme="1"/>
        <rFont val="Calibri"/>
        <family val="2"/>
        <scheme val="minor"/>
      </rPr>
      <t>(based on index chemical (DBP) equivalents)</t>
    </r>
  </si>
  <si>
    <r>
      <t>MOE</t>
    </r>
    <r>
      <rPr>
        <b/>
        <vertAlign val="subscript"/>
        <sz val="10"/>
        <color theme="1"/>
        <rFont val="Calibri"/>
        <family val="2"/>
        <scheme val="minor"/>
      </rPr>
      <t xml:space="preserve">Inhalation-COU (APF 25)
</t>
    </r>
    <r>
      <rPr>
        <b/>
        <sz val="10"/>
        <color theme="1"/>
        <rFont val="Calibri"/>
        <family val="2"/>
        <scheme val="minor"/>
      </rPr>
      <t>(based on index chemical (DBP) equivalents)</t>
    </r>
  </si>
  <si>
    <t>Cumulative MOE
(no PPE)</t>
  </si>
  <si>
    <t>Cumulative MOE
(APF 10)</t>
  </si>
  <si>
    <t>Cumulative MOE
(APF 25)</t>
  </si>
  <si>
    <t>Cumulative MOE
(APF 50)</t>
  </si>
  <si>
    <r>
      <t>MOE</t>
    </r>
    <r>
      <rPr>
        <b/>
        <vertAlign val="subscript"/>
        <sz val="10"/>
        <color theme="1"/>
        <rFont val="Calibri"/>
        <family val="2"/>
        <scheme val="minor"/>
      </rPr>
      <t>dermal-COU (no PPE)</t>
    </r>
    <r>
      <rPr>
        <b/>
        <sz val="10"/>
        <color theme="1"/>
        <rFont val="Calibri"/>
        <family val="2"/>
        <scheme val="minor"/>
      </rPr>
      <t xml:space="preserve">
(based on index chemical (DBP) equivalents)</t>
    </r>
  </si>
  <si>
    <t>Inhalation Dose (Respirator APF 50)</t>
  </si>
  <si>
    <t>Dermal Dose
(No PPE)</t>
  </si>
  <si>
    <t>Inhalation MOE
(No PPE)
(Benchmark = 30)</t>
  </si>
  <si>
    <t>Dermal MOE
(No PPE)
(Benchmark = 30</t>
  </si>
  <si>
    <t>Aggregate MOE
(No PPE)
(Benchmark = 30</t>
  </si>
  <si>
    <r>
      <t>MOE</t>
    </r>
    <r>
      <rPr>
        <b/>
        <vertAlign val="subscript"/>
        <sz val="10"/>
        <color theme="1"/>
        <rFont val="Calibri"/>
        <family val="2"/>
        <scheme val="minor"/>
      </rPr>
      <t xml:space="preserve">Inhalation-COU (APF 50)
</t>
    </r>
    <r>
      <rPr>
        <b/>
        <sz val="10"/>
        <color theme="1"/>
        <rFont val="Calibri"/>
        <family val="2"/>
        <scheme val="minor"/>
      </rPr>
      <t>(based on index chemical (DBP) equivalents)</t>
    </r>
  </si>
  <si>
    <r>
      <t>MOE</t>
    </r>
    <r>
      <rPr>
        <b/>
        <vertAlign val="subscript"/>
        <sz val="10"/>
        <color theme="1"/>
        <rFont val="Times New Roman"/>
        <family val="1"/>
      </rPr>
      <t xml:space="preserve">Inhalation-COU (No PPE)
</t>
    </r>
    <r>
      <rPr>
        <b/>
        <sz val="10"/>
        <color theme="1"/>
        <rFont val="Times New Roman"/>
        <family val="1"/>
      </rPr>
      <t>(From Individual DCHP RE)</t>
    </r>
  </si>
  <si>
    <r>
      <t>MOE</t>
    </r>
    <r>
      <rPr>
        <b/>
        <vertAlign val="subscript"/>
        <sz val="10"/>
        <color theme="1"/>
        <rFont val="Times New Roman"/>
        <family val="1"/>
      </rPr>
      <t>dermal-COU (No PPE)</t>
    </r>
    <r>
      <rPr>
        <b/>
        <sz val="10"/>
        <color theme="1"/>
        <rFont val="Times New Roman"/>
        <family val="1"/>
      </rPr>
      <t xml:space="preserve">
(From Individual DCHP RE)</t>
    </r>
  </si>
  <si>
    <r>
      <t>MOE</t>
    </r>
    <r>
      <rPr>
        <b/>
        <vertAlign val="subscript"/>
        <sz val="10"/>
        <color theme="1"/>
        <rFont val="Times New Roman"/>
        <family val="1"/>
      </rPr>
      <t xml:space="preserve">Inhalation-COU (APF 10)
</t>
    </r>
    <r>
      <rPr>
        <b/>
        <sz val="10"/>
        <color theme="1"/>
        <rFont val="Times New Roman"/>
        <family val="1"/>
      </rPr>
      <t>(From Individual DCHP RE)</t>
    </r>
  </si>
  <si>
    <r>
      <t>MOE</t>
    </r>
    <r>
      <rPr>
        <b/>
        <vertAlign val="subscript"/>
        <sz val="10"/>
        <color theme="1"/>
        <rFont val="Times New Roman"/>
        <family val="1"/>
      </rPr>
      <t xml:space="preserve">Inhalation-COU (APF 25)
</t>
    </r>
    <r>
      <rPr>
        <b/>
        <sz val="10"/>
        <color theme="1"/>
        <rFont val="Times New Roman"/>
        <family val="1"/>
      </rPr>
      <t>(From Individual DCHP RE)</t>
    </r>
  </si>
  <si>
    <r>
      <t>MOE</t>
    </r>
    <r>
      <rPr>
        <b/>
        <vertAlign val="subscript"/>
        <sz val="10"/>
        <color theme="1"/>
        <rFont val="Times New Roman"/>
        <family val="1"/>
      </rPr>
      <t xml:space="preserve">Inhalation-COU (APF 50)
</t>
    </r>
    <r>
      <rPr>
        <b/>
        <sz val="10"/>
        <color theme="1"/>
        <rFont val="Times New Roman"/>
        <family val="1"/>
      </rPr>
      <t>(From Individual DCHP RE)</t>
    </r>
  </si>
  <si>
    <r>
      <t>MOE</t>
    </r>
    <r>
      <rPr>
        <b/>
        <vertAlign val="subscript"/>
        <sz val="10"/>
        <color theme="1"/>
        <rFont val="Times New Roman"/>
        <family val="1"/>
      </rPr>
      <t>Aggregate-COU (no PPE)</t>
    </r>
    <r>
      <rPr>
        <b/>
        <sz val="10"/>
        <color theme="1"/>
        <rFont val="Times New Roman"/>
        <family val="1"/>
      </rPr>
      <t xml:space="preserve">
(From Individual DCHP RE)</t>
    </r>
  </si>
  <si>
    <r>
      <t>MOE</t>
    </r>
    <r>
      <rPr>
        <b/>
        <vertAlign val="subscript"/>
        <sz val="10"/>
        <color theme="1"/>
        <rFont val="Calibri"/>
        <family val="2"/>
        <scheme val="minor"/>
      </rPr>
      <t xml:space="preserve">Inhalation-COU (NO PPE) </t>
    </r>
    <r>
      <rPr>
        <b/>
        <sz val="10"/>
        <color theme="1"/>
        <rFont val="Calibri"/>
        <family val="2"/>
        <scheme val="minor"/>
      </rPr>
      <t>+ MOE</t>
    </r>
    <r>
      <rPr>
        <b/>
        <vertAlign val="subscript"/>
        <sz val="10"/>
        <color theme="1"/>
        <rFont val="Calibri"/>
        <family val="2"/>
        <scheme val="minor"/>
      </rPr>
      <t xml:space="preserve">dermal-COU (No PPE)
</t>
    </r>
    <r>
      <rPr>
        <b/>
        <sz val="10"/>
        <color theme="1"/>
        <rFont val="Calibri"/>
        <family val="2"/>
        <scheme val="minor"/>
      </rPr>
      <t>(based on index chemical (DBP) equivalents)</t>
    </r>
  </si>
  <si>
    <t>Inhalation Dose (Respirator APF 5)</t>
  </si>
  <si>
    <t>Inhalation Dose
(APF of 5, from column F, in terms of index chemical Equivalents)</t>
  </si>
  <si>
    <t>Inhalation Dose
(APF of 10, from column G, in terms of index chemical Equivalents)</t>
  </si>
  <si>
    <t>Inhalation Dose
(APF of 25, from column H, in terms of index chemical Equivalents)</t>
  </si>
  <si>
    <t>Inhalation Dose
(APF of 50, from column I, in terms of index chemical Equivalents)</t>
  </si>
  <si>
    <t>Dermal Dose
(No PPE, from column J, in terms of index chemical Equivalents)</t>
  </si>
  <si>
    <t>Cumulative MOE
(APF 5)</t>
  </si>
  <si>
    <r>
      <t>MOE</t>
    </r>
    <r>
      <rPr>
        <b/>
        <vertAlign val="subscript"/>
        <sz val="10"/>
        <color theme="1"/>
        <rFont val="Calibri"/>
        <family val="2"/>
        <scheme val="minor"/>
      </rPr>
      <t xml:space="preserve">Inhalation-COU (APF 5)
</t>
    </r>
    <r>
      <rPr>
        <b/>
        <sz val="10"/>
        <color theme="1"/>
        <rFont val="Calibri"/>
        <family val="2"/>
        <scheme val="minor"/>
      </rPr>
      <t>(based on index chemical (DBP) equivalents)</t>
    </r>
  </si>
  <si>
    <r>
      <t>MOE</t>
    </r>
    <r>
      <rPr>
        <b/>
        <vertAlign val="subscript"/>
        <sz val="10"/>
        <color theme="1"/>
        <rFont val="Times New Roman"/>
        <family val="1"/>
      </rPr>
      <t xml:space="preserve">Inhalation-COU (APF 5)
</t>
    </r>
    <r>
      <rPr>
        <b/>
        <sz val="10"/>
        <color theme="1"/>
        <rFont val="Times New Roman"/>
        <family val="1"/>
      </rPr>
      <t>(From Individual DCHP 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</si>
</sst>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E+00"/>
    <numFmt numFmtId="166" formatCode="0.0000000"/>
    <numFmt numFmtId="167" formatCode="0.000000"/>
    <numFmt numFmtId="168" formatCode="#,##0.0"/>
  </numFmts>
  <fonts count="15" x14ac:knownFonts="1">
    <font>
      <sz val="11"/>
      <color theme="1"/>
      <name val="Calibri"/>
      <family val="2"/>
      <scheme val="minor"/>
    </font>
    <font>
      <sz val="10"/>
      <color theme="1"/>
      <name val="Calibri"/>
      <family val="2"/>
      <scheme val="minor"/>
    </font>
    <font>
      <b/>
      <sz val="10"/>
      <color theme="1"/>
      <name val="Calibri"/>
      <family val="2"/>
      <scheme val="minor"/>
    </font>
    <font>
      <b/>
      <i/>
      <sz val="10"/>
      <color rgb="FFFF0000"/>
      <name val="Calibri"/>
      <family val="2"/>
      <scheme val="minor"/>
    </font>
    <font>
      <b/>
      <vertAlign val="subscript"/>
      <sz val="10"/>
      <color theme="1"/>
      <name val="Calibri"/>
      <family val="2"/>
      <scheme val="minor"/>
    </font>
    <font>
      <b/>
      <sz val="16"/>
      <color theme="1"/>
      <name val="Times New Roman"/>
      <family val="1"/>
    </font>
    <font>
      <sz val="11"/>
      <color theme="1"/>
      <name val="Times New Roman"/>
      <family val="1"/>
    </font>
    <font>
      <b/>
      <i/>
      <sz val="14"/>
      <color theme="1"/>
      <name val="Times New Roman"/>
      <family val="1"/>
    </font>
    <font>
      <sz val="10"/>
      <color theme="1"/>
      <name val="Times New Roman"/>
      <family val="1"/>
    </font>
    <font>
      <b/>
      <sz val="10"/>
      <color theme="1"/>
      <name val="Times New Roman"/>
      <family val="1"/>
    </font>
    <font>
      <i/>
      <sz val="10"/>
      <color theme="1"/>
      <name val="Times New Roman"/>
      <family val="1"/>
    </font>
    <font>
      <b/>
      <sz val="11"/>
      <color theme="1"/>
      <name val="Times New Roman"/>
      <family val="1"/>
    </font>
    <font>
      <i/>
      <sz val="11"/>
      <color theme="1"/>
      <name val="Times New Roman"/>
      <family val="1"/>
    </font>
    <font>
      <b/>
      <sz val="9.35"/>
      <color theme="1"/>
      <name val="Times New Roman"/>
      <family val="1"/>
    </font>
    <font>
      <b/>
      <vertAlign val="subscript"/>
      <sz val="10"/>
      <color theme="1"/>
      <name val="Times New Roman"/>
      <family val="1"/>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s>
  <borders count="14">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104">
    <xf numFmtId="0" fontId="0" fillId="0" borderId="0" xfId="0"/>
    <xf numFmtId="0" fontId="0" fillId="2" borderId="0" xfId="0" applyFill="1"/>
    <xf numFmtId="0" fontId="1" fillId="2" borderId="0" xfId="0" applyFont="1" applyFill="1"/>
    <xf numFmtId="165" fontId="1" fillId="2" borderId="2" xfId="0" quotePrefix="1" applyNumberFormat="1" applyFont="1" applyFill="1" applyBorder="1" applyAlignment="1">
      <alignment horizontal="center"/>
    </xf>
    <xf numFmtId="0" fontId="1" fillId="2" borderId="2" xfId="0" quotePrefix="1" applyFont="1" applyFill="1" applyBorder="1" applyAlignment="1">
      <alignment horizontal="center"/>
    </xf>
    <xf numFmtId="0" fontId="1" fillId="2" borderId="2" xfId="0" applyFont="1" applyFill="1" applyBorder="1"/>
    <xf numFmtId="1" fontId="1" fillId="2" borderId="2" xfId="0" applyNumberFormat="1" applyFont="1" applyFill="1" applyBorder="1" applyAlignment="1">
      <alignment horizontal="center"/>
    </xf>
    <xf numFmtId="0" fontId="1" fillId="0" borderId="2" xfId="0" applyFont="1" applyBorder="1"/>
    <xf numFmtId="0" fontId="3" fillId="2" borderId="0" xfId="0" applyFont="1" applyFill="1"/>
    <xf numFmtId="0" fontId="1" fillId="2" borderId="0" xfId="0" applyFont="1" applyFill="1" applyAlignment="1">
      <alignment horizontal="center"/>
    </xf>
    <xf numFmtId="0" fontId="2" fillId="2" borderId="0" xfId="0" applyFont="1" applyFill="1"/>
    <xf numFmtId="0" fontId="2" fillId="3" borderId="1" xfId="0" applyFont="1" applyFill="1" applyBorder="1" applyAlignment="1">
      <alignment vertical="center"/>
    </xf>
    <xf numFmtId="0" fontId="2" fillId="3" borderId="1" xfId="0" applyFont="1" applyFill="1" applyBorder="1" applyAlignment="1">
      <alignment vertical="center" wrapText="1"/>
    </xf>
    <xf numFmtId="0" fontId="2" fillId="5" borderId="1" xfId="0" applyFont="1" applyFill="1" applyBorder="1" applyAlignment="1">
      <alignment horizontal="center" vertical="center" wrapText="1"/>
    </xf>
    <xf numFmtId="0" fontId="1" fillId="2" borderId="2" xfId="0" applyFont="1" applyFill="1" applyBorder="1" applyAlignment="1">
      <alignment horizontal="center"/>
    </xf>
    <xf numFmtId="0" fontId="2" fillId="5" borderId="2" xfId="0" applyFont="1" applyFill="1" applyBorder="1"/>
    <xf numFmtId="0" fontId="2" fillId="3" borderId="2" xfId="0" applyFont="1" applyFill="1" applyBorder="1" applyAlignment="1">
      <alignment vertical="center" wrapText="1"/>
    </xf>
    <xf numFmtId="165" fontId="2" fillId="5" borderId="2" xfId="0" applyNumberFormat="1" applyFont="1" applyFill="1" applyBorder="1" applyAlignment="1">
      <alignment horizontal="center" vertical="center" wrapText="1"/>
    </xf>
    <xf numFmtId="166" fontId="1" fillId="2" borderId="2" xfId="0" quotePrefix="1" applyNumberFormat="1" applyFont="1" applyFill="1" applyBorder="1" applyAlignment="1">
      <alignment horizontal="center"/>
    </xf>
    <xf numFmtId="3" fontId="1" fillId="2" borderId="2" xfId="0" quotePrefix="1" applyNumberFormat="1" applyFont="1" applyFill="1" applyBorder="1" applyAlignment="1">
      <alignment horizontal="center"/>
    </xf>
    <xf numFmtId="3" fontId="1" fillId="2" borderId="2" xfId="0" applyNumberFormat="1" applyFont="1" applyFill="1" applyBorder="1" applyAlignment="1">
      <alignment horizontal="center"/>
    </xf>
    <xf numFmtId="0" fontId="2" fillId="5" borderId="2" xfId="0" applyFont="1" applyFill="1" applyBorder="1" applyAlignment="1">
      <alignment horizontal="center" vertical="center"/>
    </xf>
    <xf numFmtId="0" fontId="2" fillId="6" borderId="2" xfId="0" applyFont="1" applyFill="1" applyBorder="1" applyAlignment="1">
      <alignment horizontal="center" vertical="center"/>
    </xf>
    <xf numFmtId="0" fontId="2" fillId="6" borderId="2" xfId="0" applyFont="1" applyFill="1" applyBorder="1" applyAlignment="1">
      <alignment horizontal="center" vertical="center" wrapText="1"/>
    </xf>
    <xf numFmtId="0" fontId="6" fillId="2" borderId="0" xfId="0" applyFont="1" applyFill="1"/>
    <xf numFmtId="0" fontId="1" fillId="2" borderId="2" xfId="0" quotePrefix="1" applyNumberFormat="1" applyFont="1" applyFill="1" applyBorder="1" applyAlignment="1">
      <alignment horizontal="center"/>
    </xf>
    <xf numFmtId="0" fontId="8" fillId="2" borderId="2" xfId="0" applyFont="1" applyFill="1" applyBorder="1" applyAlignment="1">
      <alignment vertical="center" wrapText="1"/>
    </xf>
    <xf numFmtId="0" fontId="9" fillId="3" borderId="2" xfId="0" applyFont="1" applyFill="1" applyBorder="1" applyAlignment="1">
      <alignment vertical="center" wrapText="1"/>
    </xf>
    <xf numFmtId="3" fontId="1" fillId="2" borderId="0" xfId="0" applyNumberFormat="1" applyFont="1" applyFill="1" applyAlignment="1">
      <alignment horizontal="center"/>
    </xf>
    <xf numFmtId="0" fontId="1" fillId="2" borderId="2" xfId="0" applyFont="1" applyFill="1" applyBorder="1" applyAlignment="1">
      <alignment horizontal="center" vertical="center"/>
    </xf>
    <xf numFmtId="0" fontId="2" fillId="5"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7" fillId="0" borderId="0" xfId="0" applyFont="1" applyFill="1" applyBorder="1"/>
    <xf numFmtId="0" fontId="6" fillId="2" borderId="0" xfId="0" applyFont="1" applyFill="1" applyAlignment="1">
      <alignment horizontal="center"/>
    </xf>
    <xf numFmtId="0" fontId="11" fillId="3" borderId="2" xfId="0" applyFont="1" applyFill="1" applyBorder="1" applyAlignment="1">
      <alignment wrapText="1"/>
    </xf>
    <xf numFmtId="0" fontId="11" fillId="3" borderId="2" xfId="0" applyFont="1" applyFill="1" applyBorder="1" applyAlignment="1">
      <alignment vertical="center"/>
    </xf>
    <xf numFmtId="0" fontId="6" fillId="2" borderId="2" xfId="0" applyFont="1" applyFill="1" applyBorder="1" applyAlignment="1">
      <alignment vertical="center"/>
    </xf>
    <xf numFmtId="0" fontId="6" fillId="2" borderId="2" xfId="0" applyFont="1" applyFill="1" applyBorder="1" applyAlignment="1">
      <alignment vertical="center" wrapText="1"/>
    </xf>
    <xf numFmtId="0" fontId="6" fillId="2" borderId="0" xfId="0" applyFont="1" applyFill="1" applyAlignment="1">
      <alignment horizontal="center" vertical="center"/>
    </xf>
    <xf numFmtId="0" fontId="6" fillId="2" borderId="0" xfId="0" applyFont="1" applyFill="1" applyAlignment="1">
      <alignment vertical="center"/>
    </xf>
    <xf numFmtId="0" fontId="11" fillId="3" borderId="2" xfId="0" applyFont="1" applyFill="1" applyBorder="1"/>
    <xf numFmtId="0" fontId="11" fillId="3" borderId="2" xfId="0" applyFont="1" applyFill="1" applyBorder="1" applyAlignment="1">
      <alignment horizontal="left"/>
    </xf>
    <xf numFmtId="0" fontId="6" fillId="2" borderId="2" xfId="0" applyFont="1" applyFill="1" applyBorder="1"/>
    <xf numFmtId="0" fontId="6" fillId="2" borderId="2" xfId="0" applyFont="1" applyFill="1" applyBorder="1" applyAlignment="1">
      <alignment horizontal="left"/>
    </xf>
    <xf numFmtId="0" fontId="11" fillId="3" borderId="2" xfId="0" applyFont="1" applyFill="1" applyBorder="1" applyAlignment="1">
      <alignment horizontal="center" vertical="center" wrapText="1"/>
    </xf>
    <xf numFmtId="0" fontId="6" fillId="2" borderId="2" xfId="0" applyFont="1" applyFill="1" applyBorder="1" applyAlignment="1">
      <alignment wrapText="1"/>
    </xf>
    <xf numFmtId="0" fontId="6" fillId="2" borderId="2" xfId="0" applyFont="1" applyFill="1" applyBorder="1" applyAlignment="1">
      <alignment horizontal="center" vertical="center"/>
    </xf>
    <xf numFmtId="0" fontId="9" fillId="7" borderId="2" xfId="0" applyFont="1" applyFill="1" applyBorder="1" applyAlignment="1">
      <alignment horizontal="center" vertical="center" wrapText="1"/>
    </xf>
    <xf numFmtId="164" fontId="9" fillId="7" borderId="2" xfId="0" applyNumberFormat="1" applyFont="1" applyFill="1" applyBorder="1" applyAlignment="1">
      <alignment horizontal="center" vertical="center"/>
    </xf>
    <xf numFmtId="3" fontId="1" fillId="2" borderId="2" xfId="0" applyNumberFormat="1" applyFont="1" applyFill="1" applyBorder="1" applyAlignment="1">
      <alignment horizontal="center" vertical="center"/>
    </xf>
    <xf numFmtId="0" fontId="9" fillId="7" borderId="2" xfId="0" applyFont="1" applyFill="1" applyBorder="1" applyAlignment="1">
      <alignment horizontal="center" vertical="center" wrapText="1"/>
    </xf>
    <xf numFmtId="0" fontId="0" fillId="2" borderId="2" xfId="0" applyFont="1" applyFill="1" applyBorder="1"/>
    <xf numFmtId="0" fontId="0" fillId="0" borderId="2" xfId="0" applyFont="1" applyBorder="1"/>
    <xf numFmtId="167" fontId="0" fillId="0" borderId="2" xfId="0" applyNumberFormat="1" applyFont="1" applyBorder="1" applyAlignment="1">
      <alignment horizontal="center"/>
    </xf>
    <xf numFmtId="164" fontId="0" fillId="0" borderId="2" xfId="0" applyNumberFormat="1" applyFont="1" applyBorder="1" applyAlignment="1">
      <alignment horizontal="center"/>
    </xf>
    <xf numFmtId="0" fontId="0" fillId="0" borderId="2" xfId="0" applyFont="1" applyBorder="1" applyAlignment="1">
      <alignment horizontal="center"/>
    </xf>
    <xf numFmtId="168" fontId="0" fillId="2" borderId="2" xfId="0" applyNumberFormat="1" applyFont="1" applyFill="1" applyBorder="1" applyAlignment="1">
      <alignment horizontal="center"/>
    </xf>
    <xf numFmtId="3" fontId="0" fillId="2" borderId="2" xfId="0" applyNumberFormat="1" applyFont="1" applyFill="1" applyBorder="1" applyAlignment="1">
      <alignment horizontal="center"/>
    </xf>
    <xf numFmtId="0" fontId="0" fillId="2" borderId="0" xfId="0" applyFont="1" applyFill="1"/>
    <xf numFmtId="0" fontId="0" fillId="0" borderId="0" xfId="0" applyFont="1"/>
    <xf numFmtId="167" fontId="0" fillId="2" borderId="2" xfId="0" applyNumberFormat="1" applyFont="1" applyFill="1" applyBorder="1" applyAlignment="1">
      <alignment horizontal="center"/>
    </xf>
    <xf numFmtId="164" fontId="0" fillId="2" borderId="2" xfId="0" applyNumberFormat="1" applyFont="1" applyFill="1" applyBorder="1" applyAlignment="1">
      <alignment horizontal="center"/>
    </xf>
    <xf numFmtId="0" fontId="0" fillId="2" borderId="2" xfId="0" applyFont="1" applyFill="1" applyBorder="1" applyAlignment="1">
      <alignment horizontal="center"/>
    </xf>
    <xf numFmtId="0" fontId="2" fillId="5"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9" fillId="7"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9" fillId="7" borderId="2" xfId="0" applyFont="1" applyFill="1" applyBorder="1" applyAlignment="1">
      <alignment horizontal="center" vertical="center" wrapText="1"/>
    </xf>
    <xf numFmtId="0" fontId="6" fillId="2" borderId="0" xfId="0" applyFont="1" applyFill="1" applyProtection="1">
      <protection locked="0"/>
    </xf>
    <xf numFmtId="0" fontId="5" fillId="2" borderId="0" xfId="0" applyFont="1" applyFill="1" applyAlignment="1">
      <alignment horizontal="center" vertical="center" wrapText="1"/>
    </xf>
    <xf numFmtId="49" fontId="7" fillId="0" borderId="0" xfId="0" quotePrefix="1" applyNumberFormat="1" applyFont="1" applyFill="1" applyAlignment="1">
      <alignment horizontal="center"/>
    </xf>
    <xf numFmtId="0" fontId="11" fillId="3" borderId="3" xfId="0" applyFont="1" applyFill="1" applyBorder="1" applyAlignment="1">
      <alignment horizontal="center"/>
    </xf>
    <xf numFmtId="0" fontId="11" fillId="3" borderId="5" xfId="0" applyFont="1" applyFill="1" applyBorder="1" applyAlignment="1">
      <alignment horizontal="center"/>
    </xf>
    <xf numFmtId="0" fontId="11" fillId="3" borderId="2" xfId="0" applyFont="1" applyFill="1" applyBorder="1" applyAlignment="1">
      <alignment horizontal="left"/>
    </xf>
    <xf numFmtId="0" fontId="6" fillId="2" borderId="1"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1" fillId="3" borderId="9" xfId="0" applyFont="1" applyFill="1" applyBorder="1" applyAlignment="1">
      <alignment horizontal="center"/>
    </xf>
    <xf numFmtId="0" fontId="1" fillId="3" borderId="10" xfId="0" applyFont="1" applyFill="1" applyBorder="1" applyAlignment="1">
      <alignment horizontal="center"/>
    </xf>
    <xf numFmtId="0" fontId="1" fillId="3" borderId="11"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5" borderId="3" xfId="0" applyFont="1" applyFill="1" applyBorder="1" applyAlignment="1">
      <alignment horizontal="center"/>
    </xf>
    <xf numFmtId="0" fontId="2" fillId="5" borderId="4" xfId="0" applyFont="1" applyFill="1" applyBorder="1" applyAlignment="1">
      <alignment horizontal="center"/>
    </xf>
    <xf numFmtId="0" fontId="2" fillId="6" borderId="3" xfId="0" applyFont="1" applyFill="1" applyBorder="1" applyAlignment="1">
      <alignment horizontal="center"/>
    </xf>
    <xf numFmtId="0" fontId="2" fillId="6" borderId="4" xfId="0" applyFont="1" applyFill="1" applyBorder="1" applyAlignment="1">
      <alignment horizontal="center"/>
    </xf>
    <xf numFmtId="0" fontId="2" fillId="6" borderId="5" xfId="0" applyFont="1" applyFill="1" applyBorder="1" applyAlignment="1">
      <alignment horizontal="center"/>
    </xf>
    <xf numFmtId="0" fontId="9" fillId="7" borderId="2" xfId="0" applyFont="1" applyFill="1" applyBorder="1" applyAlignment="1">
      <alignment horizontal="center"/>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xf>
    <xf numFmtId="0" fontId="2" fillId="5" borderId="5" xfId="0" applyFont="1" applyFill="1" applyBorder="1" applyAlignment="1">
      <alignment horizontal="center" vertical="center"/>
    </xf>
    <xf numFmtId="0" fontId="2" fillId="5" borderId="2" xfId="0" applyFont="1" applyFill="1" applyBorder="1" applyAlignment="1">
      <alignment horizontal="center"/>
    </xf>
    <xf numFmtId="0" fontId="2" fillId="5" borderId="2" xfId="0" applyFont="1" applyFill="1" applyBorder="1" applyAlignment="1">
      <alignment horizontal="center" vertical="center" wrapText="1"/>
    </xf>
    <xf numFmtId="0" fontId="2" fillId="4" borderId="2" xfId="0" applyFont="1" applyFill="1" applyBorder="1" applyAlignment="1">
      <alignment horizontal="center"/>
    </xf>
    <xf numFmtId="0" fontId="2" fillId="4" borderId="2" xfId="0" applyFont="1" applyFill="1" applyBorder="1" applyAlignment="1">
      <alignment horizontal="center" vertical="center" wrapText="1"/>
    </xf>
    <xf numFmtId="165" fontId="2" fillId="4" borderId="2" xfId="0" applyNumberFormat="1" applyFont="1" applyFill="1" applyBorder="1" applyAlignment="1">
      <alignment horizontal="center" vertical="center" wrapText="1"/>
    </xf>
    <xf numFmtId="165" fontId="2" fillId="4" borderId="2" xfId="0" applyNumberFormat="1" applyFont="1" applyFill="1" applyBorder="1" applyAlignment="1">
      <alignment horizontal="center" vertical="center"/>
    </xf>
    <xf numFmtId="165" fontId="9" fillId="7" borderId="2" xfId="0" applyNumberFormat="1" applyFont="1" applyFill="1" applyBorder="1" applyAlignment="1">
      <alignment horizontal="center" vertical="center" wrapText="1"/>
    </xf>
    <xf numFmtId="165" fontId="9" fillId="7" borderId="2" xfId="0" applyNumberFormat="1" applyFont="1" applyFill="1" applyBorder="1" applyAlignment="1">
      <alignment horizontal="center" vertical="center"/>
    </xf>
    <xf numFmtId="0" fontId="9" fillId="7" borderId="2" xfId="0" applyFont="1" applyFill="1" applyBorder="1" applyAlignment="1">
      <alignment horizontal="center" vertical="center" wrapText="1"/>
    </xf>
  </cellXfs>
  <cellStyles count="1">
    <cellStyle name="Normal" xfId="0" builtinId="0"/>
  </cellStyles>
  <dxfs count="18">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561975</xdr:colOff>
      <xdr:row>4</xdr:row>
      <xdr:rowOff>180975</xdr:rowOff>
    </xdr:from>
    <xdr:to>
      <xdr:col>5</xdr:col>
      <xdr:colOff>153772</xdr:colOff>
      <xdr:row>7</xdr:row>
      <xdr:rowOff>487147</xdr:rowOff>
    </xdr:to>
    <xdr:pic>
      <xdr:nvPicPr>
        <xdr:cNvPr id="2" name="Picture 1">
          <a:extLst>
            <a:ext uri="{FF2B5EF4-FFF2-40B4-BE49-F238E27FC236}">
              <a16:creationId xmlns:a16="http://schemas.microsoft.com/office/drawing/2014/main" id="{3CEAD2D5-ECE5-C881-260C-77836CCA3460}"/>
            </a:ext>
          </a:extLst>
        </xdr:cNvPr>
        <xdr:cNvPicPr>
          <a:picLocks noChangeAspect="1"/>
        </xdr:cNvPicPr>
      </xdr:nvPicPr>
      <xdr:blipFill>
        <a:blip xmlns:r="http://schemas.openxmlformats.org/officeDocument/2006/relationships" r:embed="rId1"/>
        <a:stretch>
          <a:fillRect/>
        </a:stretch>
      </xdr:blipFill>
      <xdr:spPr>
        <a:xfrm>
          <a:off x="1457325" y="1276350"/>
          <a:ext cx="2639797" cy="26397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515470</xdr:colOff>
      <xdr:row>1</xdr:row>
      <xdr:rowOff>89647</xdr:rowOff>
    </xdr:from>
    <xdr:to>
      <xdr:col>4</xdr:col>
      <xdr:colOff>997323</xdr:colOff>
      <xdr:row>14</xdr:row>
      <xdr:rowOff>68228</xdr:rowOff>
    </xdr:to>
    <xdr:pic>
      <xdr:nvPicPr>
        <xdr:cNvPr id="2" name="Picture 1">
          <a:extLst>
            <a:ext uri="{FF2B5EF4-FFF2-40B4-BE49-F238E27FC236}">
              <a16:creationId xmlns:a16="http://schemas.microsoft.com/office/drawing/2014/main" id="{CEB5559D-0966-1605-E8D7-B964B3D89E8B}"/>
            </a:ext>
          </a:extLst>
        </xdr:cNvPr>
        <xdr:cNvPicPr>
          <a:picLocks noChangeAspect="1"/>
        </xdr:cNvPicPr>
      </xdr:nvPicPr>
      <xdr:blipFill>
        <a:blip xmlns:r="http://schemas.openxmlformats.org/officeDocument/2006/relationships" r:embed="rId1"/>
        <a:stretch>
          <a:fillRect/>
        </a:stretch>
      </xdr:blipFill>
      <xdr:spPr>
        <a:xfrm>
          <a:off x="5300382" y="324971"/>
          <a:ext cx="6869206" cy="47091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usepa.sharepoint.com/sites/ocspp_Work/wpc/TSCA%20Scoping%20Next%2020%20HPS%20Review/Phthalates/DIDP%20&amp;%20DINP%20(MRRE)/DINP%20(MRRE)/RE%20Documents/Supplemental%20Files%20for%20DINP/DINP%20.%20Draft%20Occupational%20Risk%20Calculator%20.%20Locked%20for%20Release%20to%20Docket%20.%20August%2021%202024.xlsx" TargetMode="External"/><Relationship Id="rId2" Type="http://schemas.microsoft.com/office/2019/04/relationships/externalLinkLongPath" Target="/sites/ocspp_Work/wpc/TSCA%20Scoping%20Next%2020%20HPS%20Review/Phthalates/DIDP%20&amp;%20DINP%20(MRRE)/DINP%20(MRRE)/RE%20Documents/Supplemental%20Files%20for%20DINP/DINP%20.%20Draft%20Occupational%20Risk%20Calculator%20.%20Locked%20for%20Release%20to%20Docket%20.%20August%2021%202024.xlsx?C0DDAFA1" TargetMode="External"/><Relationship Id="rId1" Type="http://schemas.openxmlformats.org/officeDocument/2006/relationships/externalLinkPath" Target="file:///\\C0DDAFA1\DINP%20.%20Draft%20Occupational%20Risk%20Calculator%20.%20Locked%20for%20Release%20to%20Docket%20.%20August%2021%202024.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usepa.sharepoint.com/sites/ocspp_Work/wpc/TSCA%20Scoping%20Next%2020%20HPS%20Review/Phthalates/DCHP/RE%20Documents/Supplemental%20Files%20for%20DCHP/DCHP%20.%20Draft%20Occupational%20Risk%20Calculator%20.%2010-25-24.xlsx" TargetMode="External"/><Relationship Id="rId1" Type="http://schemas.openxmlformats.org/officeDocument/2006/relationships/externalLinkPath" Target="DCHP%20.%20Draft%20Occupational%20Risk%20Calculator%20.%2010-25-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Cover Page"/>
      <sheetName val="Read Me"/>
      <sheetName val="Calculation Summary"/>
      <sheetName val="Dashboard"/>
      <sheetName val="RR"/>
      <sheetName val="Aggregate RR"/>
      <sheetName val="Inhalation Exposure"/>
      <sheetName val="Dermal Exposure"/>
      <sheetName val="Hazard Values"/>
      <sheetName val="List Values"/>
      <sheetName val="Exposure Fac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Page"/>
      <sheetName val="Table of Contents"/>
      <sheetName val="Calculation Summary"/>
      <sheetName val="Dashboard"/>
      <sheetName val="RR"/>
      <sheetName val="Aggregate RR"/>
      <sheetName val="Inhalation Exposure"/>
      <sheetName val="Dermal Exposure"/>
      <sheetName val="Tables for RE"/>
      <sheetName val="Tables for Report"/>
      <sheetName val="Hazard Values"/>
      <sheetName val="List Values"/>
      <sheetName val="Exposure Factors"/>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E6DC0-6182-4C3D-B71E-CE4EBF41296E}">
  <dimension ref="A1:F11"/>
  <sheetViews>
    <sheetView tabSelected="1" zoomScaleNormal="100" workbookViewId="0">
      <selection activeCell="B29" sqref="B29"/>
    </sheetView>
  </sheetViews>
  <sheetFormatPr defaultColWidth="9.140625" defaultRowHeight="15" x14ac:dyDescent="0.25"/>
  <cols>
    <col min="1" max="1" width="13.42578125" style="24" customWidth="1"/>
    <col min="2" max="2" width="11.5703125" style="24" customWidth="1"/>
    <col min="3" max="3" width="10.85546875" style="24" customWidth="1"/>
    <col min="4" max="4" width="11.42578125" style="24" customWidth="1"/>
    <col min="5" max="5" width="11.85546875" style="24" customWidth="1"/>
    <col min="6" max="16384" width="9.140625" style="24"/>
  </cols>
  <sheetData>
    <row r="1" spans="1:6" x14ac:dyDescent="0.25">
      <c r="A1" s="69"/>
    </row>
    <row r="3" spans="1:6" ht="36.75" customHeight="1" x14ac:dyDescent="0.25">
      <c r="B3" s="70" t="s">
        <v>97</v>
      </c>
      <c r="C3" s="70"/>
      <c r="D3" s="70"/>
      <c r="E3" s="70"/>
      <c r="F3" s="70"/>
    </row>
    <row r="4" spans="1:6" ht="20.100000000000001" customHeight="1" x14ac:dyDescent="0.25">
      <c r="B4" s="70"/>
      <c r="C4" s="70"/>
      <c r="D4" s="70"/>
      <c r="E4" s="70"/>
      <c r="F4" s="70"/>
    </row>
    <row r="6" spans="1:6" ht="148.5" customHeight="1" x14ac:dyDescent="0.25"/>
    <row r="7" spans="1:6" ht="20.25" x14ac:dyDescent="0.25">
      <c r="B7" s="70"/>
      <c r="C7" s="70"/>
      <c r="D7" s="70"/>
      <c r="E7" s="70"/>
      <c r="F7" s="70"/>
    </row>
    <row r="8" spans="1:6" ht="56.25" customHeight="1" x14ac:dyDescent="0.25"/>
    <row r="9" spans="1:6" ht="14.25" customHeight="1" x14ac:dyDescent="0.25">
      <c r="B9" s="70" t="s">
        <v>96</v>
      </c>
      <c r="C9" s="70"/>
      <c r="D9" s="70"/>
      <c r="E9" s="70"/>
      <c r="F9" s="70"/>
    </row>
    <row r="11" spans="1:6" ht="19.5" x14ac:dyDescent="0.35">
      <c r="B11" s="71" t="s">
        <v>98</v>
      </c>
      <c r="C11" s="71"/>
      <c r="D11" s="71"/>
      <c r="E11" s="71"/>
      <c r="F11" s="71"/>
    </row>
  </sheetData>
  <sheetProtection sheet="1" objects="1" scenarios="1" formatCells="0" formatColumns="0" formatRows="0"/>
  <mergeCells count="4">
    <mergeCell ref="B3:F4"/>
    <mergeCell ref="B7:F7"/>
    <mergeCell ref="B9:F9"/>
    <mergeCell ref="B11:F1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B73A3-BDA4-43B7-93AF-8BA5BEDD92E0}">
  <dimension ref="A2:B5"/>
  <sheetViews>
    <sheetView zoomScale="115" zoomScaleNormal="115" workbookViewId="0">
      <selection activeCell="B11" sqref="B11"/>
    </sheetView>
  </sheetViews>
  <sheetFormatPr defaultColWidth="9.140625" defaultRowHeight="15" x14ac:dyDescent="0.25"/>
  <cols>
    <col min="1" max="1" width="20.5703125" style="1" customWidth="1"/>
    <col min="2" max="2" width="126" style="1" customWidth="1"/>
    <col min="3" max="16384" width="9.140625" style="1"/>
  </cols>
  <sheetData>
    <row r="2" spans="1:2" x14ac:dyDescent="0.25">
      <c r="A2" s="27" t="s">
        <v>0</v>
      </c>
      <c r="B2" s="27" t="s">
        <v>1</v>
      </c>
    </row>
    <row r="3" spans="1:2" x14ac:dyDescent="0.25">
      <c r="A3" s="26" t="s">
        <v>2</v>
      </c>
      <c r="B3" s="26" t="s">
        <v>3</v>
      </c>
    </row>
    <row r="4" spans="1:2" ht="78" customHeight="1" x14ac:dyDescent="0.25">
      <c r="A4" s="26" t="s">
        <v>4</v>
      </c>
      <c r="B4" s="26" t="s">
        <v>5</v>
      </c>
    </row>
    <row r="5" spans="1:2" ht="77.25" customHeight="1" x14ac:dyDescent="0.25">
      <c r="A5" s="26" t="s">
        <v>6</v>
      </c>
      <c r="B5" s="26" t="s">
        <v>7</v>
      </c>
    </row>
  </sheetData>
  <sheetProtection algorithmName="SHA-512" hashValue="c+4c1mY5alLwQXMW6sDdYatswjp4Cv+Zx2eqfyuLohZx8nvYeRo19xwnvxjv0TOR+aJsgcZMBKcTQI1vIS3Zww==" saltValue="Sd1s6DFRobaBxo3K52dW3Q==" spinCount="100000" sheet="1" objects="1" scenarios="1" formatCells="0" formatColumns="0" formatRow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CA96F-0C0A-4981-836C-17C6F3E67D81}">
  <dimension ref="A1:E21"/>
  <sheetViews>
    <sheetView zoomScaleNormal="100" workbookViewId="0">
      <selection activeCell="A2" sqref="A2"/>
    </sheetView>
  </sheetViews>
  <sheetFormatPr defaultColWidth="9.140625" defaultRowHeight="15" x14ac:dyDescent="0.25"/>
  <cols>
    <col min="1" max="1" width="29.42578125" style="24" customWidth="1"/>
    <col min="2" max="2" width="42.28515625" style="24" customWidth="1"/>
    <col min="3" max="3" width="21.42578125" style="33" customWidth="1"/>
    <col min="4" max="4" width="74.28515625" style="24" customWidth="1"/>
    <col min="5" max="5" width="92.85546875" style="24" customWidth="1"/>
    <col min="6" max="16384" width="9.140625" style="24"/>
  </cols>
  <sheetData>
    <row r="1" spans="1:5" ht="19.5" x14ac:dyDescent="0.35">
      <c r="A1" s="32" t="s">
        <v>8</v>
      </c>
    </row>
    <row r="3" spans="1:5" ht="29.25" x14ac:dyDescent="0.25">
      <c r="A3" s="34" t="s">
        <v>9</v>
      </c>
      <c r="B3" s="35" t="s">
        <v>1</v>
      </c>
    </row>
    <row r="4" spans="1:5" s="39" customFormat="1" ht="90" x14ac:dyDescent="0.25">
      <c r="A4" s="36" t="s">
        <v>10</v>
      </c>
      <c r="B4" s="37" t="s">
        <v>99</v>
      </c>
      <c r="C4" s="38"/>
    </row>
    <row r="5" spans="1:5" s="39" customFormat="1" ht="90" x14ac:dyDescent="0.25">
      <c r="A5" s="36" t="s">
        <v>11</v>
      </c>
      <c r="B5" s="37" t="s">
        <v>100</v>
      </c>
      <c r="C5" s="38"/>
    </row>
    <row r="6" spans="1:5" ht="28.5" customHeight="1" x14ac:dyDescent="0.25"/>
    <row r="7" spans="1:5" x14ac:dyDescent="0.25">
      <c r="A7" s="72" t="s">
        <v>12</v>
      </c>
      <c r="B7" s="73"/>
    </row>
    <row r="8" spans="1:5" x14ac:dyDescent="0.25">
      <c r="A8" s="40" t="s">
        <v>13</v>
      </c>
      <c r="B8" s="41" t="s">
        <v>14</v>
      </c>
    </row>
    <row r="9" spans="1:5" x14ac:dyDescent="0.25">
      <c r="A9" s="42" t="s">
        <v>15</v>
      </c>
      <c r="B9" s="43">
        <v>1</v>
      </c>
    </row>
    <row r="10" spans="1:5" x14ac:dyDescent="0.25">
      <c r="A10" s="42" t="s">
        <v>16</v>
      </c>
      <c r="B10" s="43">
        <v>0.83</v>
      </c>
    </row>
    <row r="11" spans="1:5" x14ac:dyDescent="0.25">
      <c r="A11" s="42" t="s">
        <v>17</v>
      </c>
      <c r="B11" s="43">
        <v>0.53</v>
      </c>
    </row>
    <row r="12" spans="1:5" x14ac:dyDescent="0.25">
      <c r="A12" s="42" t="s">
        <v>18</v>
      </c>
      <c r="B12" s="43">
        <v>0.52</v>
      </c>
    </row>
    <row r="13" spans="1:5" x14ac:dyDescent="0.25">
      <c r="A13" s="42" t="s">
        <v>19</v>
      </c>
      <c r="B13" s="43">
        <v>1.66</v>
      </c>
    </row>
    <row r="14" spans="1:5" x14ac:dyDescent="0.25">
      <c r="A14" s="42" t="s">
        <v>20</v>
      </c>
      <c r="B14" s="43">
        <v>0.21</v>
      </c>
    </row>
    <row r="16" spans="1:5" x14ac:dyDescent="0.25">
      <c r="A16" s="74" t="s">
        <v>21</v>
      </c>
      <c r="B16" s="74"/>
      <c r="C16" s="74"/>
      <c r="D16" s="74"/>
      <c r="E16" s="74"/>
    </row>
    <row r="17" spans="1:5" ht="41.25" customHeight="1" x14ac:dyDescent="0.25">
      <c r="A17" s="35" t="s">
        <v>22</v>
      </c>
      <c r="B17" s="35" t="s">
        <v>23</v>
      </c>
      <c r="C17" s="44" t="s">
        <v>101</v>
      </c>
      <c r="D17" s="35" t="s">
        <v>24</v>
      </c>
      <c r="E17" s="35" t="s">
        <v>25</v>
      </c>
    </row>
    <row r="18" spans="1:5" ht="30" x14ac:dyDescent="0.25">
      <c r="A18" s="45" t="s">
        <v>26</v>
      </c>
      <c r="B18" s="36" t="s">
        <v>27</v>
      </c>
      <c r="C18" s="46">
        <v>5.16</v>
      </c>
      <c r="D18" s="37" t="s">
        <v>28</v>
      </c>
      <c r="E18" s="75" t="s">
        <v>102</v>
      </c>
    </row>
    <row r="19" spans="1:5" x14ac:dyDescent="0.25">
      <c r="A19" s="42" t="s">
        <v>29</v>
      </c>
      <c r="B19" s="36" t="s">
        <v>27</v>
      </c>
      <c r="C19" s="46">
        <v>10.8</v>
      </c>
      <c r="D19" s="37" t="s">
        <v>30</v>
      </c>
      <c r="E19" s="76"/>
    </row>
    <row r="20" spans="1:5" x14ac:dyDescent="0.25">
      <c r="A20" s="42" t="s">
        <v>31</v>
      </c>
      <c r="B20" s="36" t="s">
        <v>27</v>
      </c>
      <c r="C20" s="46">
        <v>7.35</v>
      </c>
      <c r="D20" s="37" t="s">
        <v>32</v>
      </c>
      <c r="E20" s="76"/>
    </row>
    <row r="21" spans="1:5" x14ac:dyDescent="0.25">
      <c r="A21" s="42" t="s">
        <v>33</v>
      </c>
      <c r="B21" s="36" t="s">
        <v>27</v>
      </c>
      <c r="C21" s="46">
        <v>4.3600000000000003</v>
      </c>
      <c r="D21" s="37" t="s">
        <v>34</v>
      </c>
      <c r="E21" s="77"/>
    </row>
  </sheetData>
  <sheetProtection algorithmName="SHA-512" hashValue="Brn1HNp6g3hjyXdbosry8S3lpQMlx/0lpoO6QGkKQGDz4cZUCL+jli9/I0pXf30DHixOL41mb7jU3KOBnNgDNg==" saltValue="Bmh6D5Xipj1Ger2D+rhCNQ==" spinCount="100000" sheet="1" objects="1" scenarios="1" formatCells="0" formatColumns="0" formatRows="0"/>
  <mergeCells count="3">
    <mergeCell ref="A7:B7"/>
    <mergeCell ref="A16:E16"/>
    <mergeCell ref="E18:E2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7F534-0021-495F-8247-C62649A36BE9}">
  <dimension ref="B2:CK40"/>
  <sheetViews>
    <sheetView zoomScale="85" zoomScaleNormal="85" workbookViewId="0">
      <pane xSplit="2" ySplit="4" topLeftCell="C5" activePane="bottomRight" state="frozen"/>
      <selection pane="topRight" activeCell="C1" sqref="C1"/>
      <selection pane="bottomLeft" activeCell="A5" sqref="A5"/>
      <selection pane="bottomRight" activeCell="AY37" sqref="AY37"/>
    </sheetView>
  </sheetViews>
  <sheetFormatPr defaultColWidth="9.140625" defaultRowHeight="12.75" x14ac:dyDescent="0.2"/>
  <cols>
    <col min="1" max="1" width="2.42578125" style="2" customWidth="1"/>
    <col min="2" max="2" width="58.140625" style="2" customWidth="1"/>
    <col min="3" max="3" width="27" style="2" bestFit="1" customWidth="1"/>
    <col min="4" max="4" width="9.7109375" style="2" customWidth="1"/>
    <col min="5" max="5" width="12.28515625" style="9" customWidth="1"/>
    <col min="6" max="6" width="15.42578125" style="9" customWidth="1"/>
    <col min="7" max="9" width="13.42578125" style="9" customWidth="1"/>
    <col min="10" max="10" width="10.7109375" style="9" customWidth="1"/>
    <col min="11" max="11" width="15.7109375" style="9" customWidth="1"/>
    <col min="12" max="12" width="16.140625" style="9" customWidth="1"/>
    <col min="13" max="13" width="16.7109375" style="9" customWidth="1"/>
    <col min="14" max="14" width="9.140625" style="9" customWidth="1"/>
    <col min="15" max="16" width="28" style="9" customWidth="1"/>
    <col min="17" max="19" width="33" style="9" customWidth="1"/>
    <col min="20" max="20" width="31.28515625" style="9" customWidth="1"/>
    <col min="21" max="21" width="36.28515625" style="9" customWidth="1"/>
    <col min="22" max="28" width="20.7109375" style="9" hidden="1" customWidth="1"/>
    <col min="29" max="29" width="36.140625" style="9" hidden="1" customWidth="1"/>
    <col min="30" max="34" width="14.140625" style="9" customWidth="1"/>
    <col min="35" max="39" width="18.7109375" style="9" hidden="1" customWidth="1"/>
    <col min="40" max="40" width="18.85546875" style="9" hidden="1" customWidth="1"/>
    <col min="41" max="41" width="19.42578125" style="9" hidden="1" customWidth="1"/>
    <col min="42" max="42" width="23.7109375" style="9" hidden="1" customWidth="1"/>
    <col min="43" max="43" width="16.5703125" style="9" bestFit="1" customWidth="1"/>
    <col min="44" max="44" width="16.5703125" style="9" customWidth="1"/>
    <col min="45" max="45" width="16.5703125" style="2" bestFit="1" customWidth="1"/>
    <col min="46" max="46" width="14.42578125" style="2" bestFit="1" customWidth="1"/>
    <col min="47" max="47" width="16.5703125" style="2" bestFit="1" customWidth="1"/>
    <col min="48" max="16384" width="9.140625" style="2"/>
  </cols>
  <sheetData>
    <row r="2" spans="2:89" x14ac:dyDescent="0.2">
      <c r="B2" s="78"/>
      <c r="C2" s="79"/>
      <c r="D2" s="80"/>
      <c r="E2" s="84" t="s">
        <v>35</v>
      </c>
      <c r="F2" s="85"/>
      <c r="G2" s="85"/>
      <c r="H2" s="85"/>
      <c r="I2" s="85"/>
      <c r="J2" s="85"/>
      <c r="K2" s="85"/>
      <c r="L2" s="85"/>
      <c r="M2" s="85"/>
      <c r="N2" s="86" t="s">
        <v>36</v>
      </c>
      <c r="O2" s="87"/>
      <c r="P2" s="87"/>
      <c r="Q2" s="87"/>
      <c r="R2" s="87"/>
      <c r="S2" s="87"/>
      <c r="T2" s="87"/>
      <c r="U2" s="87"/>
      <c r="V2" s="88" t="s">
        <v>105</v>
      </c>
      <c r="W2" s="89"/>
      <c r="X2" s="89"/>
      <c r="Y2" s="89"/>
      <c r="Z2" s="89"/>
      <c r="AA2" s="89"/>
      <c r="AB2" s="89"/>
      <c r="AC2" s="89"/>
      <c r="AD2" s="89"/>
      <c r="AE2" s="89"/>
      <c r="AF2" s="89"/>
      <c r="AG2" s="89"/>
      <c r="AH2" s="90"/>
      <c r="AI2" s="91" t="s">
        <v>103</v>
      </c>
      <c r="AJ2" s="91"/>
      <c r="AK2" s="91"/>
      <c r="AL2" s="91"/>
      <c r="AM2" s="91"/>
      <c r="AN2" s="91"/>
      <c r="AO2" s="91"/>
      <c r="AP2" s="91"/>
      <c r="AQ2" s="91"/>
      <c r="AR2" s="91"/>
      <c r="AS2" s="91"/>
      <c r="AT2" s="91"/>
      <c r="AU2" s="91"/>
    </row>
    <row r="3" spans="2:89" s="10" customFormat="1" ht="41.25" customHeight="1" x14ac:dyDescent="0.2">
      <c r="B3" s="81"/>
      <c r="C3" s="82"/>
      <c r="D3" s="83"/>
      <c r="E3" s="31" t="s">
        <v>116</v>
      </c>
      <c r="F3" s="66" t="s">
        <v>139</v>
      </c>
      <c r="G3" s="64" t="s">
        <v>114</v>
      </c>
      <c r="H3" s="64" t="s">
        <v>115</v>
      </c>
      <c r="I3" s="64" t="s">
        <v>126</v>
      </c>
      <c r="J3" s="31" t="s">
        <v>127</v>
      </c>
      <c r="K3" s="31" t="s">
        <v>128</v>
      </c>
      <c r="L3" s="31" t="s">
        <v>129</v>
      </c>
      <c r="M3" s="31" t="s">
        <v>130</v>
      </c>
      <c r="N3" s="21"/>
      <c r="O3" s="30" t="s">
        <v>117</v>
      </c>
      <c r="P3" s="67" t="s">
        <v>140</v>
      </c>
      <c r="Q3" s="63" t="s">
        <v>141</v>
      </c>
      <c r="R3" s="63" t="s">
        <v>142</v>
      </c>
      <c r="S3" s="63" t="s">
        <v>143</v>
      </c>
      <c r="T3" s="30" t="s">
        <v>144</v>
      </c>
      <c r="U3" s="13" t="s">
        <v>37</v>
      </c>
      <c r="V3" s="23" t="s">
        <v>118</v>
      </c>
      <c r="W3" s="23" t="s">
        <v>146</v>
      </c>
      <c r="X3" s="23" t="s">
        <v>119</v>
      </c>
      <c r="Y3" s="23" t="s">
        <v>120</v>
      </c>
      <c r="Z3" s="23" t="s">
        <v>131</v>
      </c>
      <c r="AA3" s="23" t="s">
        <v>125</v>
      </c>
      <c r="AB3" s="23" t="s">
        <v>106</v>
      </c>
      <c r="AC3" s="23" t="s">
        <v>138</v>
      </c>
      <c r="AD3" s="23" t="s">
        <v>121</v>
      </c>
      <c r="AE3" s="23" t="s">
        <v>145</v>
      </c>
      <c r="AF3" s="23" t="s">
        <v>122</v>
      </c>
      <c r="AG3" s="23" t="s">
        <v>123</v>
      </c>
      <c r="AH3" s="23" t="s">
        <v>124</v>
      </c>
      <c r="AI3" s="47" t="s">
        <v>132</v>
      </c>
      <c r="AJ3" s="68" t="s">
        <v>147</v>
      </c>
      <c r="AK3" s="65" t="s">
        <v>134</v>
      </c>
      <c r="AL3" s="65" t="s">
        <v>135</v>
      </c>
      <c r="AM3" s="65" t="s">
        <v>136</v>
      </c>
      <c r="AN3" s="47" t="s">
        <v>133</v>
      </c>
      <c r="AO3" s="50" t="s">
        <v>137</v>
      </c>
      <c r="AP3" s="47" t="s">
        <v>104</v>
      </c>
      <c r="AQ3" s="65" t="s">
        <v>121</v>
      </c>
      <c r="AR3" s="68" t="s">
        <v>145</v>
      </c>
      <c r="AS3" s="65" t="s">
        <v>122</v>
      </c>
      <c r="AT3" s="65" t="s">
        <v>123</v>
      </c>
      <c r="AU3" s="65" t="s">
        <v>124</v>
      </c>
    </row>
    <row r="4" spans="2:89" s="10" customFormat="1" ht="38.25" x14ac:dyDescent="0.2">
      <c r="B4" s="11" t="s">
        <v>38</v>
      </c>
      <c r="C4" s="11" t="s">
        <v>22</v>
      </c>
      <c r="D4" s="12" t="s">
        <v>39</v>
      </c>
      <c r="E4" s="31" t="s">
        <v>40</v>
      </c>
      <c r="F4" s="66" t="s">
        <v>40</v>
      </c>
      <c r="G4" s="64" t="s">
        <v>40</v>
      </c>
      <c r="H4" s="64" t="s">
        <v>40</v>
      </c>
      <c r="I4" s="64" t="s">
        <v>40</v>
      </c>
      <c r="J4" s="31" t="s">
        <v>40</v>
      </c>
      <c r="K4" s="31" t="s">
        <v>41</v>
      </c>
      <c r="L4" s="31" t="s">
        <v>41</v>
      </c>
      <c r="M4" s="31" t="s">
        <v>41</v>
      </c>
      <c r="N4" s="21" t="s">
        <v>14</v>
      </c>
      <c r="O4" s="30" t="s">
        <v>40</v>
      </c>
      <c r="P4" s="67" t="s">
        <v>40</v>
      </c>
      <c r="Q4" s="63" t="s">
        <v>40</v>
      </c>
      <c r="R4" s="63" t="s">
        <v>40</v>
      </c>
      <c r="S4" s="63" t="s">
        <v>40</v>
      </c>
      <c r="T4" s="30" t="s">
        <v>40</v>
      </c>
      <c r="U4" s="13" t="s">
        <v>42</v>
      </c>
      <c r="V4" s="22" t="s">
        <v>41</v>
      </c>
      <c r="W4" s="22" t="s">
        <v>41</v>
      </c>
      <c r="X4" s="22" t="s">
        <v>41</v>
      </c>
      <c r="Y4" s="22" t="s">
        <v>41</v>
      </c>
      <c r="Z4" s="22" t="s">
        <v>41</v>
      </c>
      <c r="AA4" s="22" t="s">
        <v>41</v>
      </c>
      <c r="AB4" s="22" t="s">
        <v>41</v>
      </c>
      <c r="AC4" s="22" t="s">
        <v>41</v>
      </c>
      <c r="AD4" s="22" t="s">
        <v>41</v>
      </c>
      <c r="AE4" s="22" t="s">
        <v>41</v>
      </c>
      <c r="AF4" s="22" t="s">
        <v>41</v>
      </c>
      <c r="AG4" s="22" t="s">
        <v>41</v>
      </c>
      <c r="AH4" s="22" t="s">
        <v>41</v>
      </c>
      <c r="AI4" s="48" t="s">
        <v>41</v>
      </c>
      <c r="AJ4" s="48" t="s">
        <v>41</v>
      </c>
      <c r="AK4" s="48" t="s">
        <v>41</v>
      </c>
      <c r="AL4" s="48" t="s">
        <v>41</v>
      </c>
      <c r="AM4" s="48" t="s">
        <v>41</v>
      </c>
      <c r="AN4" s="48" t="s">
        <v>41</v>
      </c>
      <c r="AO4" s="48" t="s">
        <v>41</v>
      </c>
      <c r="AP4" s="48" t="s">
        <v>41</v>
      </c>
      <c r="AQ4" s="48" t="s">
        <v>41</v>
      </c>
      <c r="AR4" s="48" t="s">
        <v>41</v>
      </c>
      <c r="AS4" s="48" t="s">
        <v>41</v>
      </c>
      <c r="AT4" s="48" t="s">
        <v>41</v>
      </c>
      <c r="AU4" s="48" t="s">
        <v>41</v>
      </c>
    </row>
    <row r="5" spans="2:89" s="59" customFormat="1" ht="15" x14ac:dyDescent="0.25">
      <c r="B5" s="51" t="s">
        <v>43</v>
      </c>
      <c r="C5" s="52" t="s">
        <v>46</v>
      </c>
      <c r="D5" s="52" t="s">
        <v>44</v>
      </c>
      <c r="E5" s="53">
        <v>0.69036934760096635</v>
      </c>
      <c r="F5" s="53">
        <f>E5/5</f>
        <v>0.13807386952019327</v>
      </c>
      <c r="G5" s="53">
        <f>E5/10</f>
        <v>6.9036934760096633E-2</v>
      </c>
      <c r="H5" s="53">
        <f>E5/25</f>
        <v>2.7614773904038655E-2</v>
      </c>
      <c r="I5" s="53">
        <f>E5/50</f>
        <v>1.3807386952019328E-2</v>
      </c>
      <c r="J5" s="53">
        <v>4.1479999999999998E-3</v>
      </c>
      <c r="K5" s="54">
        <f t="shared" ref="K5:K14" si="0">2.4/E5</f>
        <v>3.4764000000000008</v>
      </c>
      <c r="L5" s="54">
        <f t="shared" ref="L5:L14" si="1">2.4/J5</f>
        <v>578.59209257473481</v>
      </c>
      <c r="M5" s="54">
        <f t="shared" ref="M5:M14" si="2">1/((1/K5)+(1/L5))</f>
        <v>3.4556372253194105</v>
      </c>
      <c r="N5" s="55">
        <v>1.66</v>
      </c>
      <c r="O5" s="55">
        <f t="shared" ref="O5:T5" si="3">E5*$N5</f>
        <v>1.146013117017604</v>
      </c>
      <c r="P5" s="55">
        <f t="shared" si="3"/>
        <v>0.22920262340352082</v>
      </c>
      <c r="Q5" s="55">
        <f t="shared" si="3"/>
        <v>0.11460131170176041</v>
      </c>
      <c r="R5" s="55">
        <f t="shared" si="3"/>
        <v>4.5840524680704167E-2</v>
      </c>
      <c r="S5" s="55">
        <f t="shared" si="3"/>
        <v>2.2920262340352084E-2</v>
      </c>
      <c r="T5" s="55">
        <f t="shared" si="3"/>
        <v>6.8856799999999991E-3</v>
      </c>
      <c r="U5" s="55">
        <v>5.1599999999999997E-3</v>
      </c>
      <c r="V5" s="56">
        <f>2.1/O5</f>
        <v>1.8324397590361454</v>
      </c>
      <c r="W5" s="56">
        <f>2.1/P5</f>
        <v>9.1621987951807249</v>
      </c>
      <c r="X5" s="56">
        <f>2.1/Q5</f>
        <v>18.32439759036145</v>
      </c>
      <c r="Y5" s="56">
        <f>2.1/R5</f>
        <v>45.810993975903628</v>
      </c>
      <c r="Z5" s="56">
        <f>2.1/S5</f>
        <v>91.621987951807256</v>
      </c>
      <c r="AA5" s="57">
        <f t="shared" ref="AA5:AA26" si="4">2.1/T5</f>
        <v>304.98077168848977</v>
      </c>
      <c r="AB5" s="57">
        <f t="shared" ref="AB5:AB26" si="5">2.1/U5</f>
        <v>406.97674418604657</v>
      </c>
      <c r="AC5" s="56">
        <f t="shared" ref="AC5:AC26" si="6">1/((1/V5)+(1/AA5))</f>
        <v>1.821495525394268</v>
      </c>
      <c r="AD5" s="56">
        <f t="shared" ref="AD5:AD14" si="7">1/((1/V5)+(1/AA5)+(1/AB5))</f>
        <v>1.813379428927284</v>
      </c>
      <c r="AE5" s="56">
        <f>1/((1/W5)+(1/AB5)+(1/AA5))</f>
        <v>8.7047244286210059</v>
      </c>
      <c r="AF5" s="56">
        <f t="shared" ref="AF5:AF26" si="8">1/((1/X5)+(1/AA5)+(1/AB5))</f>
        <v>16.581522954333305</v>
      </c>
      <c r="AG5" s="56">
        <f t="shared" ref="AG5:AG26" si="9">1/((1/Y5)+(1/AA5)+(1/AB5))</f>
        <v>36.278073706566836</v>
      </c>
      <c r="AH5" s="56">
        <f>1/((1/Z5)+(1/AA5)+(1/AB5))</f>
        <v>60.058441427346203</v>
      </c>
      <c r="AI5" s="56">
        <f t="shared" ref="AI5:AI40" si="10">K5</f>
        <v>3.4764000000000008</v>
      </c>
      <c r="AJ5" s="56">
        <f>2.4/F5</f>
        <v>17.382000000000005</v>
      </c>
      <c r="AK5" s="56">
        <f>2.4/G5</f>
        <v>34.76400000000001</v>
      </c>
      <c r="AL5" s="56">
        <f>2.4/H5</f>
        <v>86.910000000000011</v>
      </c>
      <c r="AM5" s="56">
        <f>2.4/I5</f>
        <v>173.82000000000002</v>
      </c>
      <c r="AN5" s="57">
        <f t="shared" ref="AN5:AN40" si="11">L5</f>
        <v>578.59209257473481</v>
      </c>
      <c r="AO5" s="56">
        <f t="shared" ref="AO5:AO40" si="12">M5</f>
        <v>3.4556372253194105</v>
      </c>
      <c r="AP5" s="57">
        <f t="shared" ref="AP5:AP40" si="13">AB5</f>
        <v>406.97674418604657</v>
      </c>
      <c r="AQ5" s="56">
        <f>1/((1/AI5)+(1/AN5)+(1/AP5))</f>
        <v>3.4265424726296985</v>
      </c>
      <c r="AR5" s="56">
        <f>1/((1/AJ5)+(1/AN5)+(1/AP5))</f>
        <v>16.203186623240185</v>
      </c>
      <c r="AS5" s="56">
        <f>1/((1/AK5)+(1/AN5)+(1/AP5))</f>
        <v>30.348216338170811</v>
      </c>
      <c r="AT5" s="56">
        <f>1/((1/AL5)+(1/AN5)+(1/AP5))</f>
        <v>63.728234324559999</v>
      </c>
      <c r="AU5" s="56">
        <f>1/((1/AM5)+(1/AN5)+(1/AP5))</f>
        <v>100.61825807164978</v>
      </c>
      <c r="AV5" s="58"/>
      <c r="AW5" s="58"/>
      <c r="AX5" s="58"/>
      <c r="AY5" s="58"/>
      <c r="AZ5" s="58"/>
      <c r="BA5" s="58"/>
      <c r="BB5" s="58"/>
      <c r="BC5" s="58"/>
      <c r="BD5" s="58"/>
      <c r="BE5" s="58"/>
      <c r="BF5" s="58"/>
      <c r="BG5" s="58"/>
      <c r="BH5" s="58"/>
      <c r="BI5" s="58"/>
      <c r="BJ5" s="58"/>
      <c r="BK5" s="58"/>
      <c r="BL5" s="58"/>
      <c r="BM5" s="58"/>
      <c r="BN5" s="58"/>
      <c r="BO5" s="58"/>
      <c r="BP5" s="58"/>
      <c r="BQ5" s="58"/>
      <c r="BR5" s="58"/>
      <c r="BS5" s="58"/>
      <c r="BT5" s="58"/>
      <c r="BU5" s="58"/>
      <c r="BV5" s="58"/>
      <c r="BW5" s="58"/>
      <c r="BX5" s="58"/>
      <c r="BY5" s="58"/>
      <c r="BZ5" s="58"/>
      <c r="CA5" s="58"/>
      <c r="CB5" s="58"/>
      <c r="CC5" s="58"/>
      <c r="CD5" s="58"/>
      <c r="CE5" s="58"/>
      <c r="CF5" s="58"/>
      <c r="CG5" s="58"/>
      <c r="CH5" s="58"/>
      <c r="CI5" s="58"/>
      <c r="CJ5" s="58"/>
      <c r="CK5" s="58"/>
    </row>
    <row r="6" spans="2:89" s="58" customFormat="1" ht="15" x14ac:dyDescent="0.25">
      <c r="B6" s="51" t="s">
        <v>43</v>
      </c>
      <c r="C6" s="52" t="s">
        <v>46</v>
      </c>
      <c r="D6" s="51" t="s">
        <v>45</v>
      </c>
      <c r="E6" s="60">
        <v>6.6275457369692772E-2</v>
      </c>
      <c r="F6" s="53">
        <f t="shared" ref="F6:F40" si="14">E6/5</f>
        <v>1.3255091473938555E-2</v>
      </c>
      <c r="G6" s="53">
        <f t="shared" ref="G6:G40" si="15">E6/10</f>
        <v>6.6275457369692776E-3</v>
      </c>
      <c r="H6" s="53">
        <f t="shared" ref="H6:H40" si="16">E6/25</f>
        <v>2.6510182947877109E-3</v>
      </c>
      <c r="I6" s="53">
        <f t="shared" ref="I6:I40" si="17">E6/50</f>
        <v>1.3255091473938555E-3</v>
      </c>
      <c r="J6" s="60">
        <v>2.0739999999999999E-3</v>
      </c>
      <c r="K6" s="61">
        <f t="shared" si="0"/>
        <v>36.212500000000006</v>
      </c>
      <c r="L6" s="61">
        <f t="shared" si="1"/>
        <v>1157.1841851494696</v>
      </c>
      <c r="M6" s="61">
        <f t="shared" si="2"/>
        <v>35.113665746001928</v>
      </c>
      <c r="N6" s="62">
        <v>1.66</v>
      </c>
      <c r="O6" s="62">
        <f t="shared" ref="O6:O14" si="18">E6*$N6</f>
        <v>0.11001725923368999</v>
      </c>
      <c r="P6" s="55">
        <f t="shared" ref="P6:P40" si="19">F6*$N6</f>
        <v>2.2003451846737999E-2</v>
      </c>
      <c r="Q6" s="55">
        <f t="shared" ref="Q6:Q26" si="20">G6*$N6</f>
        <v>1.1001725923369E-2</v>
      </c>
      <c r="R6" s="55">
        <f t="shared" ref="R6:R26" si="21">H6*$N6</f>
        <v>4.4006903693475999E-3</v>
      </c>
      <c r="S6" s="55">
        <f t="shared" ref="S6:S26" si="22">I6*$N6</f>
        <v>2.2003451846737999E-3</v>
      </c>
      <c r="T6" s="62">
        <f t="shared" ref="T6:T26" si="23">J6*$N6</f>
        <v>3.4428399999999995E-3</v>
      </c>
      <c r="U6" s="62">
        <v>5.1599999999999997E-3</v>
      </c>
      <c r="V6" s="57">
        <f t="shared" ref="V6:V26" si="24">2.1/O6</f>
        <v>19.087914156626514</v>
      </c>
      <c r="W6" s="56">
        <f t="shared" ref="W6:W40" si="25">2.1/P6</f>
        <v>95.439570783132552</v>
      </c>
      <c r="X6" s="56">
        <f t="shared" ref="X6:X26" si="26">2.1/Q6</f>
        <v>190.8791415662651</v>
      </c>
      <c r="Y6" s="56">
        <f t="shared" ref="Y6:Y26" si="27">2.1/R6</f>
        <v>477.19785391566279</v>
      </c>
      <c r="Z6" s="56">
        <f t="shared" ref="Z6:Z40" si="28">2.1/S6</f>
        <v>954.39570783132558</v>
      </c>
      <c r="AA6" s="57">
        <f t="shared" si="4"/>
        <v>609.96154337697953</v>
      </c>
      <c r="AB6" s="57">
        <f t="shared" si="5"/>
        <v>406.97674418604657</v>
      </c>
      <c r="AC6" s="57">
        <f t="shared" si="6"/>
        <v>18.508709354067285</v>
      </c>
      <c r="AD6" s="57">
        <f t="shared" si="7"/>
        <v>17.703576489704762</v>
      </c>
      <c r="AE6" s="56">
        <f t="shared" ref="AE6:AE40" si="29">1/((1/W6)+(1/AB6)+(1/AA6))</f>
        <v>68.613342985678173</v>
      </c>
      <c r="AF6" s="56">
        <f t="shared" si="8"/>
        <v>107.11790346231344</v>
      </c>
      <c r="AG6" s="56">
        <f t="shared" si="9"/>
        <v>161.49460495360532</v>
      </c>
      <c r="AH6" s="56">
        <f t="shared" ref="AH6:AH40" si="30">1/((1/Z6)+(1/AA6)+(1/AB6))</f>
        <v>194.3871149204418</v>
      </c>
      <c r="AI6" s="57">
        <f t="shared" si="10"/>
        <v>36.212500000000006</v>
      </c>
      <c r="AJ6" s="56">
        <f t="shared" ref="AJ6:AJ40" si="31">2.4/F6</f>
        <v>181.06250000000003</v>
      </c>
      <c r="AK6" s="56">
        <f t="shared" ref="AK6:AK26" si="32">2.4/G6</f>
        <v>362.12500000000006</v>
      </c>
      <c r="AL6" s="56">
        <f t="shared" ref="AL6:AL26" si="33">2.4/H6</f>
        <v>905.31250000000011</v>
      </c>
      <c r="AM6" s="56">
        <f t="shared" ref="AM6:AM26" si="34">2.4/I6</f>
        <v>1810.6250000000002</v>
      </c>
      <c r="AN6" s="57">
        <f t="shared" si="11"/>
        <v>1157.1841851494696</v>
      </c>
      <c r="AO6" s="57">
        <f t="shared" si="12"/>
        <v>35.113665746001928</v>
      </c>
      <c r="AP6" s="57">
        <f t="shared" si="13"/>
        <v>406.97674418604657</v>
      </c>
      <c r="AQ6" s="57">
        <f t="shared" ref="AQ6:AQ26" si="35">1/((1/AI6)+(1/AN6)+(1/AP6))</f>
        <v>32.324712413330758</v>
      </c>
      <c r="AR6" s="56">
        <f t="shared" ref="AR6:AR40" si="36">1/((1/AJ6)+(1/AN6)+(1/AP6))</f>
        <v>113.06762954584453</v>
      </c>
      <c r="AS6" s="56">
        <f t="shared" ref="AS6:AS40" si="37">1/((1/AK6)+(1/AN6)+(1/AP6))</f>
        <v>164.39832828326482</v>
      </c>
      <c r="AT6" s="56">
        <f t="shared" ref="AT6:AT40" si="38">1/((1/AL6)+(1/AN6)+(1/AP6))</f>
        <v>225.94272160555599</v>
      </c>
      <c r="AU6" s="56">
        <f t="shared" ref="AU6:AU40" si="39">1/((1/AM6)+(1/AN6)+(1/AP6))</f>
        <v>258.15745268606526</v>
      </c>
    </row>
    <row r="7" spans="2:89" s="59" customFormat="1" ht="15" x14ac:dyDescent="0.25">
      <c r="B7" s="51" t="s">
        <v>47</v>
      </c>
      <c r="C7" s="52" t="s">
        <v>46</v>
      </c>
      <c r="D7" s="52" t="s">
        <v>44</v>
      </c>
      <c r="E7" s="53">
        <v>0.41422160856057982</v>
      </c>
      <c r="F7" s="53">
        <f t="shared" si="14"/>
        <v>8.2844321712115962E-2</v>
      </c>
      <c r="G7" s="53">
        <f t="shared" si="15"/>
        <v>4.1422160856057981E-2</v>
      </c>
      <c r="H7" s="53">
        <f t="shared" si="16"/>
        <v>1.6568864342423193E-2</v>
      </c>
      <c r="I7" s="53">
        <f t="shared" si="17"/>
        <v>8.2844321712115965E-3</v>
      </c>
      <c r="J7" s="53">
        <v>4.1479999999999998E-3</v>
      </c>
      <c r="K7" s="54">
        <f t="shared" si="0"/>
        <v>5.7940000000000014</v>
      </c>
      <c r="L7" s="54">
        <f t="shared" si="1"/>
        <v>578.59209257473481</v>
      </c>
      <c r="M7" s="54">
        <f t="shared" si="2"/>
        <v>5.7365543550290665</v>
      </c>
      <c r="N7" s="55">
        <v>1.66</v>
      </c>
      <c r="O7" s="55">
        <f t="shared" si="18"/>
        <v>0.68760787021056247</v>
      </c>
      <c r="P7" s="55">
        <f t="shared" si="19"/>
        <v>0.13752157404211249</v>
      </c>
      <c r="Q7" s="55">
        <f t="shared" si="20"/>
        <v>6.8760787021056244E-2</v>
      </c>
      <c r="R7" s="55">
        <f t="shared" si="21"/>
        <v>2.7504314808422498E-2</v>
      </c>
      <c r="S7" s="55">
        <f t="shared" si="22"/>
        <v>1.3752157404211249E-2</v>
      </c>
      <c r="T7" s="55">
        <f t="shared" si="23"/>
        <v>6.8856799999999991E-3</v>
      </c>
      <c r="U7" s="55">
        <v>5.1599999999999997E-3</v>
      </c>
      <c r="V7" s="56">
        <f t="shared" si="24"/>
        <v>3.0540662650602419</v>
      </c>
      <c r="W7" s="56">
        <f t="shared" si="25"/>
        <v>15.270331325301211</v>
      </c>
      <c r="X7" s="56">
        <f t="shared" si="26"/>
        <v>30.540662650602421</v>
      </c>
      <c r="Y7" s="56">
        <f t="shared" si="27"/>
        <v>76.351656626506056</v>
      </c>
      <c r="Z7" s="56">
        <f t="shared" si="28"/>
        <v>152.70331325301211</v>
      </c>
      <c r="AA7" s="57">
        <f t="shared" si="4"/>
        <v>304.98077168848977</v>
      </c>
      <c r="AB7" s="57">
        <f t="shared" si="5"/>
        <v>406.97674418604657</v>
      </c>
      <c r="AC7" s="56">
        <f t="shared" si="6"/>
        <v>3.0237861811147191</v>
      </c>
      <c r="AD7" s="56">
        <f t="shared" si="7"/>
        <v>3.0014855200377384</v>
      </c>
      <c r="AE7" s="56">
        <f t="shared" si="29"/>
        <v>14.040506482847638</v>
      </c>
      <c r="AF7" s="56">
        <f t="shared" si="8"/>
        <v>25.988018996707158</v>
      </c>
      <c r="AG7" s="56">
        <f t="shared" si="9"/>
        <v>53.097352102630062</v>
      </c>
      <c r="AH7" s="56">
        <f t="shared" si="30"/>
        <v>81.402172092812521</v>
      </c>
      <c r="AI7" s="56">
        <f t="shared" si="10"/>
        <v>5.7940000000000014</v>
      </c>
      <c r="AJ7" s="56">
        <f t="shared" si="31"/>
        <v>28.970000000000006</v>
      </c>
      <c r="AK7" s="56">
        <f t="shared" si="32"/>
        <v>57.940000000000012</v>
      </c>
      <c r="AL7" s="56">
        <f t="shared" si="33"/>
        <v>144.85000000000002</v>
      </c>
      <c r="AM7" s="56">
        <f t="shared" si="34"/>
        <v>289.70000000000005</v>
      </c>
      <c r="AN7" s="57">
        <f t="shared" si="11"/>
        <v>578.59209257473481</v>
      </c>
      <c r="AO7" s="56">
        <f t="shared" si="12"/>
        <v>5.7365543550290665</v>
      </c>
      <c r="AP7" s="57">
        <f t="shared" si="13"/>
        <v>406.97674418604657</v>
      </c>
      <c r="AQ7" s="56">
        <f t="shared" si="35"/>
        <v>5.6568184803079671</v>
      </c>
      <c r="AR7" s="56">
        <f t="shared" si="36"/>
        <v>25.83716044794885</v>
      </c>
      <c r="AS7" s="56">
        <f t="shared" si="37"/>
        <v>46.631547154167791</v>
      </c>
      <c r="AT7" s="56">
        <f t="shared" si="38"/>
        <v>90.178077356165019</v>
      </c>
      <c r="AU7" s="56">
        <f t="shared" si="39"/>
        <v>130.93593257276194</v>
      </c>
      <c r="AV7" s="58"/>
      <c r="AW7" s="58"/>
      <c r="AX7" s="58"/>
      <c r="AY7" s="58"/>
      <c r="AZ7" s="58"/>
      <c r="BA7" s="58"/>
      <c r="BB7" s="58"/>
      <c r="BC7" s="58"/>
      <c r="BD7" s="58"/>
      <c r="BE7" s="58"/>
      <c r="BF7" s="58"/>
      <c r="BG7" s="58"/>
      <c r="BH7" s="58"/>
      <c r="BI7" s="58"/>
      <c r="BJ7" s="58"/>
      <c r="BK7" s="58"/>
      <c r="BL7" s="58"/>
      <c r="BM7" s="58"/>
      <c r="BN7" s="58"/>
      <c r="BO7" s="58"/>
      <c r="BP7" s="58"/>
      <c r="BQ7" s="58"/>
      <c r="BR7" s="58"/>
      <c r="BS7" s="58"/>
      <c r="BT7" s="58"/>
      <c r="BU7" s="58"/>
      <c r="BV7" s="58"/>
      <c r="BW7" s="58"/>
      <c r="BX7" s="58"/>
      <c r="BY7" s="58"/>
      <c r="BZ7" s="58"/>
      <c r="CA7" s="58"/>
      <c r="CB7" s="58"/>
      <c r="CC7" s="58"/>
      <c r="CD7" s="58"/>
      <c r="CE7" s="58"/>
      <c r="CF7" s="58"/>
      <c r="CG7" s="58"/>
      <c r="CH7" s="58"/>
      <c r="CI7" s="58"/>
      <c r="CJ7" s="58"/>
      <c r="CK7" s="58"/>
    </row>
    <row r="8" spans="2:89" s="58" customFormat="1" ht="15" x14ac:dyDescent="0.25">
      <c r="B8" s="51" t="s">
        <v>47</v>
      </c>
      <c r="C8" s="52" t="s">
        <v>46</v>
      </c>
      <c r="D8" s="51" t="s">
        <v>45</v>
      </c>
      <c r="E8" s="60">
        <v>1.7949603037625127E-2</v>
      </c>
      <c r="F8" s="53">
        <f t="shared" si="14"/>
        <v>3.5899206075250254E-3</v>
      </c>
      <c r="G8" s="53">
        <f t="shared" si="15"/>
        <v>1.7949603037625127E-3</v>
      </c>
      <c r="H8" s="53">
        <f t="shared" si="16"/>
        <v>7.1798412150500502E-4</v>
      </c>
      <c r="I8" s="53">
        <f t="shared" si="17"/>
        <v>3.5899206075250251E-4</v>
      </c>
      <c r="J8" s="60">
        <v>2.0739999999999999E-3</v>
      </c>
      <c r="K8" s="61">
        <f t="shared" si="0"/>
        <v>133.70769230769233</v>
      </c>
      <c r="L8" s="61">
        <f t="shared" si="1"/>
        <v>1157.1841851494696</v>
      </c>
      <c r="M8" s="61">
        <f t="shared" si="2"/>
        <v>119.85854870825729</v>
      </c>
      <c r="N8" s="62">
        <v>1.66</v>
      </c>
      <c r="O8" s="62">
        <f t="shared" si="18"/>
        <v>2.9796341042457708E-2</v>
      </c>
      <c r="P8" s="55">
        <f t="shared" si="19"/>
        <v>5.9592682084915419E-3</v>
      </c>
      <c r="Q8" s="55">
        <f t="shared" si="20"/>
        <v>2.979634104245771E-3</v>
      </c>
      <c r="R8" s="55">
        <f t="shared" si="21"/>
        <v>1.1918536416983083E-3</v>
      </c>
      <c r="S8" s="55">
        <f t="shared" si="22"/>
        <v>5.9592682084915415E-4</v>
      </c>
      <c r="T8" s="62">
        <f t="shared" si="23"/>
        <v>3.4428399999999995E-3</v>
      </c>
      <c r="U8" s="62">
        <v>5.1599999999999997E-3</v>
      </c>
      <c r="V8" s="57">
        <f t="shared" si="24"/>
        <v>70.478452270620963</v>
      </c>
      <c r="W8" s="56">
        <f t="shared" si="25"/>
        <v>352.3922613531048</v>
      </c>
      <c r="X8" s="56">
        <f t="shared" si="26"/>
        <v>704.7845227062096</v>
      </c>
      <c r="Y8" s="56">
        <f t="shared" si="27"/>
        <v>1761.9613067655241</v>
      </c>
      <c r="Z8" s="56">
        <f t="shared" si="28"/>
        <v>3523.9226135310482</v>
      </c>
      <c r="AA8" s="57">
        <f t="shared" si="4"/>
        <v>609.96154337697953</v>
      </c>
      <c r="AB8" s="57">
        <f t="shared" si="5"/>
        <v>406.97674418604657</v>
      </c>
      <c r="AC8" s="57">
        <f t="shared" si="6"/>
        <v>63.178451879352494</v>
      </c>
      <c r="AD8" s="57">
        <f t="shared" si="7"/>
        <v>54.688666346244332</v>
      </c>
      <c r="AE8" s="56">
        <f t="shared" si="29"/>
        <v>144.20988842641862</v>
      </c>
      <c r="AF8" s="56">
        <f t="shared" si="8"/>
        <v>181.30841313344322</v>
      </c>
      <c r="AG8" s="56">
        <f t="shared" si="9"/>
        <v>214.40180538774663</v>
      </c>
      <c r="AH8" s="56">
        <f t="shared" si="30"/>
        <v>228.29147003056065</v>
      </c>
      <c r="AI8" s="57">
        <f t="shared" si="10"/>
        <v>133.70769230769233</v>
      </c>
      <c r="AJ8" s="56">
        <f t="shared" si="31"/>
        <v>668.53846153846155</v>
      </c>
      <c r="AK8" s="56">
        <f t="shared" si="32"/>
        <v>1337.0769230769231</v>
      </c>
      <c r="AL8" s="56">
        <f t="shared" si="33"/>
        <v>3342.6923076923081</v>
      </c>
      <c r="AM8" s="56">
        <f t="shared" si="34"/>
        <v>6685.3846153846162</v>
      </c>
      <c r="AN8" s="57">
        <f t="shared" si="11"/>
        <v>1157.1841851494696</v>
      </c>
      <c r="AO8" s="57">
        <f t="shared" si="12"/>
        <v>119.85854870825729</v>
      </c>
      <c r="AP8" s="57">
        <f t="shared" si="13"/>
        <v>406.97674418604657</v>
      </c>
      <c r="AQ8" s="57">
        <f t="shared" si="35"/>
        <v>92.589928150348172</v>
      </c>
      <c r="AR8" s="56">
        <f t="shared" si="36"/>
        <v>207.59335915201166</v>
      </c>
      <c r="AS8" s="56">
        <f t="shared" si="37"/>
        <v>245.7479672759782</v>
      </c>
      <c r="AT8" s="56">
        <f t="shared" si="38"/>
        <v>276.20726522901731</v>
      </c>
      <c r="AU8" s="56">
        <f t="shared" si="39"/>
        <v>288.11057967910671</v>
      </c>
    </row>
    <row r="9" spans="2:89" s="59" customFormat="1" ht="15" x14ac:dyDescent="0.25">
      <c r="B9" s="51" t="s">
        <v>48</v>
      </c>
      <c r="C9" s="52" t="s">
        <v>46</v>
      </c>
      <c r="D9" s="52" t="s">
        <v>44</v>
      </c>
      <c r="E9" s="53">
        <v>0.69036934760096635</v>
      </c>
      <c r="F9" s="53">
        <f t="shared" si="14"/>
        <v>0.13807386952019327</v>
      </c>
      <c r="G9" s="53">
        <f t="shared" si="15"/>
        <v>6.9036934760096633E-2</v>
      </c>
      <c r="H9" s="53">
        <f t="shared" si="16"/>
        <v>2.7614773904038655E-2</v>
      </c>
      <c r="I9" s="53">
        <f t="shared" si="17"/>
        <v>1.3807386952019328E-2</v>
      </c>
      <c r="J9" s="53">
        <v>4.1479999999999998E-3</v>
      </c>
      <c r="K9" s="54">
        <f t="shared" si="0"/>
        <v>3.4764000000000008</v>
      </c>
      <c r="L9" s="54">
        <f t="shared" si="1"/>
        <v>578.59209257473481</v>
      </c>
      <c r="M9" s="54">
        <f t="shared" si="2"/>
        <v>3.4556372253194105</v>
      </c>
      <c r="N9" s="55">
        <v>1.66</v>
      </c>
      <c r="O9" s="55">
        <f t="shared" si="18"/>
        <v>1.146013117017604</v>
      </c>
      <c r="P9" s="55">
        <f t="shared" si="19"/>
        <v>0.22920262340352082</v>
      </c>
      <c r="Q9" s="55">
        <f t="shared" si="20"/>
        <v>0.11460131170176041</v>
      </c>
      <c r="R9" s="55">
        <f t="shared" si="21"/>
        <v>4.5840524680704167E-2</v>
      </c>
      <c r="S9" s="55">
        <f t="shared" si="22"/>
        <v>2.2920262340352084E-2</v>
      </c>
      <c r="T9" s="55">
        <f t="shared" si="23"/>
        <v>6.8856799999999991E-3</v>
      </c>
      <c r="U9" s="55">
        <v>5.1599999999999997E-3</v>
      </c>
      <c r="V9" s="56">
        <f t="shared" si="24"/>
        <v>1.8324397590361454</v>
      </c>
      <c r="W9" s="56">
        <f t="shared" si="25"/>
        <v>9.1621987951807249</v>
      </c>
      <c r="X9" s="56">
        <f t="shared" si="26"/>
        <v>18.32439759036145</v>
      </c>
      <c r="Y9" s="56">
        <f t="shared" si="27"/>
        <v>45.810993975903628</v>
      </c>
      <c r="Z9" s="56">
        <f t="shared" si="28"/>
        <v>91.621987951807256</v>
      </c>
      <c r="AA9" s="57">
        <f t="shared" si="4"/>
        <v>304.98077168848977</v>
      </c>
      <c r="AB9" s="57">
        <f t="shared" si="5"/>
        <v>406.97674418604657</v>
      </c>
      <c r="AC9" s="56">
        <f t="shared" si="6"/>
        <v>1.821495525394268</v>
      </c>
      <c r="AD9" s="56">
        <f t="shared" si="7"/>
        <v>1.813379428927284</v>
      </c>
      <c r="AE9" s="56">
        <f t="shared" si="29"/>
        <v>8.7047244286210059</v>
      </c>
      <c r="AF9" s="56">
        <f t="shared" si="8"/>
        <v>16.581522954333305</v>
      </c>
      <c r="AG9" s="56">
        <f t="shared" si="9"/>
        <v>36.278073706566836</v>
      </c>
      <c r="AH9" s="56">
        <f t="shared" si="30"/>
        <v>60.058441427346203</v>
      </c>
      <c r="AI9" s="56">
        <f t="shared" si="10"/>
        <v>3.4764000000000008</v>
      </c>
      <c r="AJ9" s="56">
        <f t="shared" si="31"/>
        <v>17.382000000000005</v>
      </c>
      <c r="AK9" s="56">
        <f t="shared" si="32"/>
        <v>34.76400000000001</v>
      </c>
      <c r="AL9" s="56">
        <f t="shared" si="33"/>
        <v>86.910000000000011</v>
      </c>
      <c r="AM9" s="56">
        <f t="shared" si="34"/>
        <v>173.82000000000002</v>
      </c>
      <c r="AN9" s="57">
        <f t="shared" si="11"/>
        <v>578.59209257473481</v>
      </c>
      <c r="AO9" s="56">
        <f t="shared" si="12"/>
        <v>3.4556372253194105</v>
      </c>
      <c r="AP9" s="57">
        <f t="shared" si="13"/>
        <v>406.97674418604657</v>
      </c>
      <c r="AQ9" s="56">
        <f t="shared" si="35"/>
        <v>3.4265424726296985</v>
      </c>
      <c r="AR9" s="56">
        <f t="shared" si="36"/>
        <v>16.203186623240185</v>
      </c>
      <c r="AS9" s="56">
        <f t="shared" si="37"/>
        <v>30.348216338170811</v>
      </c>
      <c r="AT9" s="56">
        <f t="shared" si="38"/>
        <v>63.728234324559999</v>
      </c>
      <c r="AU9" s="56">
        <f t="shared" si="39"/>
        <v>100.61825807164978</v>
      </c>
      <c r="AV9" s="58"/>
      <c r="AW9" s="58"/>
      <c r="AX9" s="58"/>
      <c r="AY9" s="58"/>
      <c r="AZ9" s="58"/>
      <c r="BA9" s="58"/>
      <c r="BB9" s="58"/>
      <c r="BC9" s="58"/>
      <c r="BD9" s="58"/>
      <c r="BE9" s="58"/>
      <c r="BF9" s="58"/>
      <c r="BG9" s="58"/>
      <c r="BH9" s="58"/>
      <c r="BI9" s="58"/>
      <c r="BJ9" s="58"/>
      <c r="BK9" s="58"/>
      <c r="BL9" s="58"/>
      <c r="BM9" s="58"/>
      <c r="BN9" s="58"/>
      <c r="BO9" s="58"/>
      <c r="BP9" s="58"/>
      <c r="BQ9" s="58"/>
      <c r="BR9" s="58"/>
      <c r="BS9" s="58"/>
      <c r="BT9" s="58"/>
      <c r="BU9" s="58"/>
      <c r="BV9" s="58"/>
      <c r="BW9" s="58"/>
      <c r="BX9" s="58"/>
      <c r="BY9" s="58"/>
      <c r="BZ9" s="58"/>
      <c r="CA9" s="58"/>
      <c r="CB9" s="58"/>
      <c r="CC9" s="58"/>
      <c r="CD9" s="58"/>
      <c r="CE9" s="58"/>
      <c r="CF9" s="58"/>
      <c r="CG9" s="58"/>
      <c r="CH9" s="58"/>
      <c r="CI9" s="58"/>
      <c r="CJ9" s="58"/>
      <c r="CK9" s="58"/>
    </row>
    <row r="10" spans="2:89" s="58" customFormat="1" ht="15" x14ac:dyDescent="0.25">
      <c r="B10" s="51" t="s">
        <v>48</v>
      </c>
      <c r="C10" s="52" t="s">
        <v>46</v>
      </c>
      <c r="D10" s="51" t="s">
        <v>45</v>
      </c>
      <c r="E10" s="60">
        <v>6.6275457369692772E-2</v>
      </c>
      <c r="F10" s="53">
        <f t="shared" si="14"/>
        <v>1.3255091473938555E-2</v>
      </c>
      <c r="G10" s="53">
        <f t="shared" si="15"/>
        <v>6.6275457369692776E-3</v>
      </c>
      <c r="H10" s="53">
        <f t="shared" si="16"/>
        <v>2.6510182947877109E-3</v>
      </c>
      <c r="I10" s="53">
        <f t="shared" si="17"/>
        <v>1.3255091473938555E-3</v>
      </c>
      <c r="J10" s="60">
        <v>2.0739999999999999E-3</v>
      </c>
      <c r="K10" s="61">
        <f t="shared" si="0"/>
        <v>36.212500000000006</v>
      </c>
      <c r="L10" s="61">
        <f t="shared" si="1"/>
        <v>1157.1841851494696</v>
      </c>
      <c r="M10" s="61">
        <f t="shared" si="2"/>
        <v>35.113665746001928</v>
      </c>
      <c r="N10" s="62">
        <v>1.66</v>
      </c>
      <c r="O10" s="62">
        <f t="shared" si="18"/>
        <v>0.11001725923368999</v>
      </c>
      <c r="P10" s="55">
        <f t="shared" si="19"/>
        <v>2.2003451846737999E-2</v>
      </c>
      <c r="Q10" s="55">
        <f t="shared" si="20"/>
        <v>1.1001725923369E-2</v>
      </c>
      <c r="R10" s="55">
        <f t="shared" si="21"/>
        <v>4.4006903693475999E-3</v>
      </c>
      <c r="S10" s="55">
        <f t="shared" si="22"/>
        <v>2.2003451846737999E-3</v>
      </c>
      <c r="T10" s="62">
        <f t="shared" si="23"/>
        <v>3.4428399999999995E-3</v>
      </c>
      <c r="U10" s="62">
        <v>5.1599999999999997E-3</v>
      </c>
      <c r="V10" s="57">
        <f t="shared" si="24"/>
        <v>19.087914156626514</v>
      </c>
      <c r="W10" s="56">
        <f t="shared" si="25"/>
        <v>95.439570783132552</v>
      </c>
      <c r="X10" s="56">
        <f t="shared" si="26"/>
        <v>190.8791415662651</v>
      </c>
      <c r="Y10" s="56">
        <f t="shared" si="27"/>
        <v>477.19785391566279</v>
      </c>
      <c r="Z10" s="56">
        <f t="shared" si="28"/>
        <v>954.39570783132558</v>
      </c>
      <c r="AA10" s="57">
        <f t="shared" si="4"/>
        <v>609.96154337697953</v>
      </c>
      <c r="AB10" s="57">
        <f t="shared" si="5"/>
        <v>406.97674418604657</v>
      </c>
      <c r="AC10" s="57">
        <f t="shared" si="6"/>
        <v>18.508709354067285</v>
      </c>
      <c r="AD10" s="57">
        <f t="shared" si="7"/>
        <v>17.703576489704762</v>
      </c>
      <c r="AE10" s="56">
        <f t="shared" si="29"/>
        <v>68.613342985678173</v>
      </c>
      <c r="AF10" s="56">
        <f t="shared" si="8"/>
        <v>107.11790346231344</v>
      </c>
      <c r="AG10" s="56">
        <f t="shared" si="9"/>
        <v>161.49460495360532</v>
      </c>
      <c r="AH10" s="56">
        <f t="shared" si="30"/>
        <v>194.3871149204418</v>
      </c>
      <c r="AI10" s="57">
        <f t="shared" si="10"/>
        <v>36.212500000000006</v>
      </c>
      <c r="AJ10" s="56">
        <f t="shared" si="31"/>
        <v>181.06250000000003</v>
      </c>
      <c r="AK10" s="56">
        <f t="shared" si="32"/>
        <v>362.12500000000006</v>
      </c>
      <c r="AL10" s="56">
        <f t="shared" si="33"/>
        <v>905.31250000000011</v>
      </c>
      <c r="AM10" s="56">
        <f t="shared" si="34"/>
        <v>1810.6250000000002</v>
      </c>
      <c r="AN10" s="57">
        <f t="shared" si="11"/>
        <v>1157.1841851494696</v>
      </c>
      <c r="AO10" s="57">
        <f t="shared" si="12"/>
        <v>35.113665746001928</v>
      </c>
      <c r="AP10" s="57">
        <f t="shared" si="13"/>
        <v>406.97674418604657</v>
      </c>
      <c r="AQ10" s="57">
        <f t="shared" si="35"/>
        <v>32.324712413330758</v>
      </c>
      <c r="AR10" s="56">
        <f t="shared" si="36"/>
        <v>113.06762954584453</v>
      </c>
      <c r="AS10" s="56">
        <f t="shared" si="37"/>
        <v>164.39832828326482</v>
      </c>
      <c r="AT10" s="56">
        <f t="shared" si="38"/>
        <v>225.94272160555599</v>
      </c>
      <c r="AU10" s="56">
        <f t="shared" si="39"/>
        <v>258.15745268606526</v>
      </c>
    </row>
    <row r="11" spans="2:89" s="59" customFormat="1" ht="15" x14ac:dyDescent="0.25">
      <c r="B11" s="51" t="s">
        <v>49</v>
      </c>
      <c r="C11" s="52" t="s">
        <v>46</v>
      </c>
      <c r="D11" s="52" t="s">
        <v>44</v>
      </c>
      <c r="E11" s="53">
        <v>0.69036934760096635</v>
      </c>
      <c r="F11" s="53">
        <f t="shared" si="14"/>
        <v>0.13807386952019327</v>
      </c>
      <c r="G11" s="53">
        <f t="shared" si="15"/>
        <v>6.9036934760096633E-2</v>
      </c>
      <c r="H11" s="53">
        <f t="shared" si="16"/>
        <v>2.7614773904038655E-2</v>
      </c>
      <c r="I11" s="53">
        <f t="shared" si="17"/>
        <v>1.3807386952019328E-2</v>
      </c>
      <c r="J11" s="53">
        <v>4.1479999999999998E-3</v>
      </c>
      <c r="K11" s="54">
        <f t="shared" si="0"/>
        <v>3.4764000000000008</v>
      </c>
      <c r="L11" s="54">
        <f t="shared" si="1"/>
        <v>578.59209257473481</v>
      </c>
      <c r="M11" s="54">
        <f t="shared" si="2"/>
        <v>3.4556372253194105</v>
      </c>
      <c r="N11" s="55">
        <v>1.66</v>
      </c>
      <c r="O11" s="55">
        <f t="shared" si="18"/>
        <v>1.146013117017604</v>
      </c>
      <c r="P11" s="55">
        <f t="shared" si="19"/>
        <v>0.22920262340352082</v>
      </c>
      <c r="Q11" s="55">
        <f t="shared" si="20"/>
        <v>0.11460131170176041</v>
      </c>
      <c r="R11" s="55">
        <f t="shared" si="21"/>
        <v>4.5840524680704167E-2</v>
      </c>
      <c r="S11" s="55">
        <f t="shared" si="22"/>
        <v>2.2920262340352084E-2</v>
      </c>
      <c r="T11" s="55">
        <f t="shared" si="23"/>
        <v>6.8856799999999991E-3</v>
      </c>
      <c r="U11" s="55">
        <v>5.1599999999999997E-3</v>
      </c>
      <c r="V11" s="56">
        <f t="shared" si="24"/>
        <v>1.8324397590361454</v>
      </c>
      <c r="W11" s="56">
        <f t="shared" si="25"/>
        <v>9.1621987951807249</v>
      </c>
      <c r="X11" s="56">
        <f t="shared" si="26"/>
        <v>18.32439759036145</v>
      </c>
      <c r="Y11" s="56">
        <f t="shared" si="27"/>
        <v>45.810993975903628</v>
      </c>
      <c r="Z11" s="56">
        <f t="shared" si="28"/>
        <v>91.621987951807256</v>
      </c>
      <c r="AA11" s="57">
        <f t="shared" si="4"/>
        <v>304.98077168848977</v>
      </c>
      <c r="AB11" s="57">
        <f t="shared" si="5"/>
        <v>406.97674418604657</v>
      </c>
      <c r="AC11" s="56">
        <f t="shared" si="6"/>
        <v>1.821495525394268</v>
      </c>
      <c r="AD11" s="56">
        <f t="shared" si="7"/>
        <v>1.813379428927284</v>
      </c>
      <c r="AE11" s="56">
        <f t="shared" si="29"/>
        <v>8.7047244286210059</v>
      </c>
      <c r="AF11" s="56">
        <f t="shared" si="8"/>
        <v>16.581522954333305</v>
      </c>
      <c r="AG11" s="56">
        <f t="shared" si="9"/>
        <v>36.278073706566836</v>
      </c>
      <c r="AH11" s="56">
        <f t="shared" si="30"/>
        <v>60.058441427346203</v>
      </c>
      <c r="AI11" s="56">
        <f t="shared" si="10"/>
        <v>3.4764000000000008</v>
      </c>
      <c r="AJ11" s="56">
        <f t="shared" si="31"/>
        <v>17.382000000000005</v>
      </c>
      <c r="AK11" s="56">
        <f t="shared" si="32"/>
        <v>34.76400000000001</v>
      </c>
      <c r="AL11" s="56">
        <f t="shared" si="33"/>
        <v>86.910000000000011</v>
      </c>
      <c r="AM11" s="56">
        <f t="shared" si="34"/>
        <v>173.82000000000002</v>
      </c>
      <c r="AN11" s="57">
        <f t="shared" si="11"/>
        <v>578.59209257473481</v>
      </c>
      <c r="AO11" s="56">
        <f t="shared" si="12"/>
        <v>3.4556372253194105</v>
      </c>
      <c r="AP11" s="57">
        <f t="shared" si="13"/>
        <v>406.97674418604657</v>
      </c>
      <c r="AQ11" s="56">
        <f t="shared" si="35"/>
        <v>3.4265424726296985</v>
      </c>
      <c r="AR11" s="56">
        <f t="shared" si="36"/>
        <v>16.203186623240185</v>
      </c>
      <c r="AS11" s="56">
        <f t="shared" si="37"/>
        <v>30.348216338170811</v>
      </c>
      <c r="AT11" s="56">
        <f t="shared" si="38"/>
        <v>63.728234324559999</v>
      </c>
      <c r="AU11" s="56">
        <f t="shared" si="39"/>
        <v>100.61825807164978</v>
      </c>
      <c r="AV11" s="58"/>
      <c r="AW11" s="58"/>
      <c r="AX11" s="58"/>
      <c r="AY11" s="58"/>
      <c r="AZ11" s="58"/>
      <c r="BA11" s="58"/>
      <c r="BB11" s="58"/>
      <c r="BC11" s="58"/>
      <c r="BD11" s="58"/>
      <c r="BE11" s="58"/>
      <c r="BF11" s="58"/>
      <c r="BG11" s="58"/>
      <c r="BH11" s="58"/>
      <c r="BI11" s="58"/>
      <c r="BJ11" s="58"/>
      <c r="BK11" s="58"/>
      <c r="BL11" s="58"/>
      <c r="BM11" s="58"/>
      <c r="BN11" s="58"/>
      <c r="BO11" s="58"/>
      <c r="BP11" s="58"/>
      <c r="BQ11" s="58"/>
      <c r="BR11" s="58"/>
      <c r="BS11" s="58"/>
      <c r="BT11" s="58"/>
      <c r="BU11" s="58"/>
      <c r="BV11" s="58"/>
      <c r="BW11" s="58"/>
      <c r="BX11" s="58"/>
      <c r="BY11" s="58"/>
      <c r="BZ11" s="58"/>
      <c r="CA11" s="58"/>
      <c r="CB11" s="58"/>
      <c r="CC11" s="58"/>
      <c r="CD11" s="58"/>
      <c r="CE11" s="58"/>
      <c r="CF11" s="58"/>
      <c r="CG11" s="58"/>
      <c r="CH11" s="58"/>
      <c r="CI11" s="58"/>
      <c r="CJ11" s="58"/>
      <c r="CK11" s="58"/>
    </row>
    <row r="12" spans="2:89" s="58" customFormat="1" ht="15" x14ac:dyDescent="0.25">
      <c r="B12" s="51" t="s">
        <v>49</v>
      </c>
      <c r="C12" s="52" t="s">
        <v>46</v>
      </c>
      <c r="D12" s="51" t="s">
        <v>45</v>
      </c>
      <c r="E12" s="60">
        <v>6.6275457369692772E-2</v>
      </c>
      <c r="F12" s="53">
        <f t="shared" si="14"/>
        <v>1.3255091473938555E-2</v>
      </c>
      <c r="G12" s="53">
        <f t="shared" si="15"/>
        <v>6.6275457369692776E-3</v>
      </c>
      <c r="H12" s="53">
        <f t="shared" si="16"/>
        <v>2.6510182947877109E-3</v>
      </c>
      <c r="I12" s="53">
        <f t="shared" si="17"/>
        <v>1.3255091473938555E-3</v>
      </c>
      <c r="J12" s="60">
        <v>2.0739999999999999E-3</v>
      </c>
      <c r="K12" s="61">
        <f t="shared" si="0"/>
        <v>36.212500000000006</v>
      </c>
      <c r="L12" s="61">
        <f t="shared" si="1"/>
        <v>1157.1841851494696</v>
      </c>
      <c r="M12" s="61">
        <f t="shared" si="2"/>
        <v>35.113665746001928</v>
      </c>
      <c r="N12" s="62">
        <v>1.66</v>
      </c>
      <c r="O12" s="62">
        <f t="shared" si="18"/>
        <v>0.11001725923368999</v>
      </c>
      <c r="P12" s="55">
        <f t="shared" si="19"/>
        <v>2.2003451846737999E-2</v>
      </c>
      <c r="Q12" s="55">
        <f t="shared" si="20"/>
        <v>1.1001725923369E-2</v>
      </c>
      <c r="R12" s="55">
        <f t="shared" si="21"/>
        <v>4.4006903693475999E-3</v>
      </c>
      <c r="S12" s="55">
        <f t="shared" si="22"/>
        <v>2.2003451846737999E-3</v>
      </c>
      <c r="T12" s="62">
        <f t="shared" si="23"/>
        <v>3.4428399999999995E-3</v>
      </c>
      <c r="U12" s="62">
        <v>5.1599999999999997E-3</v>
      </c>
      <c r="V12" s="57">
        <f t="shared" si="24"/>
        <v>19.087914156626514</v>
      </c>
      <c r="W12" s="56">
        <f t="shared" si="25"/>
        <v>95.439570783132552</v>
      </c>
      <c r="X12" s="56">
        <f t="shared" si="26"/>
        <v>190.8791415662651</v>
      </c>
      <c r="Y12" s="56">
        <f t="shared" si="27"/>
        <v>477.19785391566279</v>
      </c>
      <c r="Z12" s="56">
        <f t="shared" si="28"/>
        <v>954.39570783132558</v>
      </c>
      <c r="AA12" s="57">
        <f t="shared" si="4"/>
        <v>609.96154337697953</v>
      </c>
      <c r="AB12" s="57">
        <f t="shared" si="5"/>
        <v>406.97674418604657</v>
      </c>
      <c r="AC12" s="57">
        <f t="shared" si="6"/>
        <v>18.508709354067285</v>
      </c>
      <c r="AD12" s="57">
        <f t="shared" si="7"/>
        <v>17.703576489704762</v>
      </c>
      <c r="AE12" s="56">
        <f t="shared" si="29"/>
        <v>68.613342985678173</v>
      </c>
      <c r="AF12" s="56">
        <f t="shared" si="8"/>
        <v>107.11790346231344</v>
      </c>
      <c r="AG12" s="56">
        <f t="shared" si="9"/>
        <v>161.49460495360532</v>
      </c>
      <c r="AH12" s="56">
        <f t="shared" si="30"/>
        <v>194.3871149204418</v>
      </c>
      <c r="AI12" s="57">
        <f t="shared" si="10"/>
        <v>36.212500000000006</v>
      </c>
      <c r="AJ12" s="56">
        <f t="shared" si="31"/>
        <v>181.06250000000003</v>
      </c>
      <c r="AK12" s="56">
        <f t="shared" si="32"/>
        <v>362.12500000000006</v>
      </c>
      <c r="AL12" s="56">
        <f t="shared" si="33"/>
        <v>905.31250000000011</v>
      </c>
      <c r="AM12" s="56">
        <f t="shared" si="34"/>
        <v>1810.6250000000002</v>
      </c>
      <c r="AN12" s="57">
        <f t="shared" si="11"/>
        <v>1157.1841851494696</v>
      </c>
      <c r="AO12" s="57">
        <f t="shared" si="12"/>
        <v>35.113665746001928</v>
      </c>
      <c r="AP12" s="57">
        <f t="shared" si="13"/>
        <v>406.97674418604657</v>
      </c>
      <c r="AQ12" s="57">
        <f t="shared" si="35"/>
        <v>32.324712413330758</v>
      </c>
      <c r="AR12" s="56">
        <f t="shared" si="36"/>
        <v>113.06762954584453</v>
      </c>
      <c r="AS12" s="56">
        <f t="shared" si="37"/>
        <v>164.39832828326482</v>
      </c>
      <c r="AT12" s="56">
        <f t="shared" si="38"/>
        <v>225.94272160555599</v>
      </c>
      <c r="AU12" s="56">
        <f t="shared" si="39"/>
        <v>258.15745268606526</v>
      </c>
    </row>
    <row r="13" spans="2:89" s="59" customFormat="1" ht="15" x14ac:dyDescent="0.25">
      <c r="B13" s="51" t="s">
        <v>50</v>
      </c>
      <c r="C13" s="52" t="s">
        <v>46</v>
      </c>
      <c r="D13" s="52" t="s">
        <v>44</v>
      </c>
      <c r="E13" s="53">
        <v>0.69036934760096635</v>
      </c>
      <c r="F13" s="53">
        <f t="shared" si="14"/>
        <v>0.13807386952019327</v>
      </c>
      <c r="G13" s="53">
        <f t="shared" si="15"/>
        <v>6.9036934760096633E-2</v>
      </c>
      <c r="H13" s="53">
        <f t="shared" si="16"/>
        <v>2.7614773904038655E-2</v>
      </c>
      <c r="I13" s="53">
        <f t="shared" si="17"/>
        <v>1.3807386952019328E-2</v>
      </c>
      <c r="J13" s="53">
        <v>4.1479999999999998E-3</v>
      </c>
      <c r="K13" s="54">
        <f t="shared" si="0"/>
        <v>3.4764000000000008</v>
      </c>
      <c r="L13" s="54">
        <f t="shared" si="1"/>
        <v>578.59209257473481</v>
      </c>
      <c r="M13" s="54">
        <f t="shared" si="2"/>
        <v>3.4556372253194105</v>
      </c>
      <c r="N13" s="55">
        <v>1.66</v>
      </c>
      <c r="O13" s="55">
        <f t="shared" si="18"/>
        <v>1.146013117017604</v>
      </c>
      <c r="P13" s="55">
        <f t="shared" si="19"/>
        <v>0.22920262340352082</v>
      </c>
      <c r="Q13" s="55">
        <f t="shared" si="20"/>
        <v>0.11460131170176041</v>
      </c>
      <c r="R13" s="55">
        <f t="shared" si="21"/>
        <v>4.5840524680704167E-2</v>
      </c>
      <c r="S13" s="55">
        <f t="shared" si="22"/>
        <v>2.2920262340352084E-2</v>
      </c>
      <c r="T13" s="55">
        <f t="shared" si="23"/>
        <v>6.8856799999999991E-3</v>
      </c>
      <c r="U13" s="55">
        <v>5.1599999999999997E-3</v>
      </c>
      <c r="V13" s="56">
        <f t="shared" si="24"/>
        <v>1.8324397590361454</v>
      </c>
      <c r="W13" s="56">
        <f t="shared" si="25"/>
        <v>9.1621987951807249</v>
      </c>
      <c r="X13" s="56">
        <f t="shared" si="26"/>
        <v>18.32439759036145</v>
      </c>
      <c r="Y13" s="56">
        <f t="shared" si="27"/>
        <v>45.810993975903628</v>
      </c>
      <c r="Z13" s="56">
        <f t="shared" si="28"/>
        <v>91.621987951807256</v>
      </c>
      <c r="AA13" s="57">
        <f t="shared" si="4"/>
        <v>304.98077168848977</v>
      </c>
      <c r="AB13" s="57">
        <f t="shared" si="5"/>
        <v>406.97674418604657</v>
      </c>
      <c r="AC13" s="56">
        <f t="shared" si="6"/>
        <v>1.821495525394268</v>
      </c>
      <c r="AD13" s="56">
        <f t="shared" si="7"/>
        <v>1.813379428927284</v>
      </c>
      <c r="AE13" s="56">
        <f t="shared" si="29"/>
        <v>8.7047244286210059</v>
      </c>
      <c r="AF13" s="56">
        <f t="shared" si="8"/>
        <v>16.581522954333305</v>
      </c>
      <c r="AG13" s="56">
        <f t="shared" si="9"/>
        <v>36.278073706566836</v>
      </c>
      <c r="AH13" s="56">
        <f t="shared" si="30"/>
        <v>60.058441427346203</v>
      </c>
      <c r="AI13" s="56">
        <f t="shared" si="10"/>
        <v>3.4764000000000008</v>
      </c>
      <c r="AJ13" s="56">
        <f t="shared" si="31"/>
        <v>17.382000000000005</v>
      </c>
      <c r="AK13" s="56">
        <f t="shared" si="32"/>
        <v>34.76400000000001</v>
      </c>
      <c r="AL13" s="56">
        <f t="shared" si="33"/>
        <v>86.910000000000011</v>
      </c>
      <c r="AM13" s="56">
        <f t="shared" si="34"/>
        <v>173.82000000000002</v>
      </c>
      <c r="AN13" s="57">
        <f t="shared" si="11"/>
        <v>578.59209257473481</v>
      </c>
      <c r="AO13" s="56">
        <f t="shared" si="12"/>
        <v>3.4556372253194105</v>
      </c>
      <c r="AP13" s="57">
        <f t="shared" si="13"/>
        <v>406.97674418604657</v>
      </c>
      <c r="AQ13" s="56">
        <f t="shared" si="35"/>
        <v>3.4265424726296985</v>
      </c>
      <c r="AR13" s="56">
        <f t="shared" si="36"/>
        <v>16.203186623240185</v>
      </c>
      <c r="AS13" s="56">
        <f t="shared" si="37"/>
        <v>30.348216338170811</v>
      </c>
      <c r="AT13" s="56">
        <f t="shared" si="38"/>
        <v>63.728234324559999</v>
      </c>
      <c r="AU13" s="56">
        <f t="shared" si="39"/>
        <v>100.61825807164978</v>
      </c>
      <c r="AV13" s="58"/>
      <c r="AW13" s="58"/>
      <c r="AX13" s="58"/>
      <c r="AY13" s="58"/>
      <c r="AZ13" s="58"/>
      <c r="BA13" s="58"/>
      <c r="BB13" s="58"/>
      <c r="BC13" s="58"/>
      <c r="BD13" s="58"/>
      <c r="BE13" s="58"/>
      <c r="BF13" s="58"/>
      <c r="BG13" s="58"/>
      <c r="BH13" s="58"/>
      <c r="BI13" s="58"/>
      <c r="BJ13" s="58"/>
      <c r="BK13" s="58"/>
      <c r="BL13" s="58"/>
      <c r="BM13" s="58"/>
      <c r="BN13" s="58"/>
      <c r="BO13" s="58"/>
      <c r="BP13" s="58"/>
      <c r="BQ13" s="58"/>
      <c r="BR13" s="58"/>
      <c r="BS13" s="58"/>
      <c r="BT13" s="58"/>
      <c r="BU13" s="58"/>
      <c r="BV13" s="58"/>
      <c r="BW13" s="58"/>
      <c r="BX13" s="58"/>
      <c r="BY13" s="58"/>
      <c r="BZ13" s="58"/>
      <c r="CA13" s="58"/>
      <c r="CB13" s="58"/>
      <c r="CC13" s="58"/>
      <c r="CD13" s="58"/>
      <c r="CE13" s="58"/>
      <c r="CF13" s="58"/>
      <c r="CG13" s="58"/>
      <c r="CH13" s="58"/>
      <c r="CI13" s="58"/>
      <c r="CJ13" s="58"/>
      <c r="CK13" s="58"/>
    </row>
    <row r="14" spans="2:89" s="58" customFormat="1" ht="15" x14ac:dyDescent="0.25">
      <c r="B14" s="51" t="s">
        <v>50</v>
      </c>
      <c r="C14" s="52" t="s">
        <v>46</v>
      </c>
      <c r="D14" s="51" t="s">
        <v>45</v>
      </c>
      <c r="E14" s="60">
        <v>6.6275457369692772E-2</v>
      </c>
      <c r="F14" s="53">
        <f t="shared" si="14"/>
        <v>1.3255091473938555E-2</v>
      </c>
      <c r="G14" s="53">
        <f t="shared" si="15"/>
        <v>6.6275457369692776E-3</v>
      </c>
      <c r="H14" s="53">
        <f t="shared" si="16"/>
        <v>2.6510182947877109E-3</v>
      </c>
      <c r="I14" s="53">
        <f t="shared" si="17"/>
        <v>1.3255091473938555E-3</v>
      </c>
      <c r="J14" s="60">
        <v>2.0739999999999999E-3</v>
      </c>
      <c r="K14" s="61">
        <f t="shared" si="0"/>
        <v>36.212500000000006</v>
      </c>
      <c r="L14" s="61">
        <f t="shared" si="1"/>
        <v>1157.1841851494696</v>
      </c>
      <c r="M14" s="61">
        <f t="shared" si="2"/>
        <v>35.113665746001928</v>
      </c>
      <c r="N14" s="62">
        <v>1.66</v>
      </c>
      <c r="O14" s="62">
        <f t="shared" si="18"/>
        <v>0.11001725923368999</v>
      </c>
      <c r="P14" s="55">
        <f t="shared" si="19"/>
        <v>2.2003451846737999E-2</v>
      </c>
      <c r="Q14" s="55">
        <f t="shared" si="20"/>
        <v>1.1001725923369E-2</v>
      </c>
      <c r="R14" s="55">
        <f t="shared" si="21"/>
        <v>4.4006903693475999E-3</v>
      </c>
      <c r="S14" s="55">
        <f t="shared" si="22"/>
        <v>2.2003451846737999E-3</v>
      </c>
      <c r="T14" s="62">
        <f t="shared" si="23"/>
        <v>3.4428399999999995E-3</v>
      </c>
      <c r="U14" s="62">
        <v>5.1599999999999997E-3</v>
      </c>
      <c r="V14" s="57">
        <f t="shared" si="24"/>
        <v>19.087914156626514</v>
      </c>
      <c r="W14" s="56">
        <f t="shared" si="25"/>
        <v>95.439570783132552</v>
      </c>
      <c r="X14" s="56">
        <f t="shared" si="26"/>
        <v>190.8791415662651</v>
      </c>
      <c r="Y14" s="56">
        <f t="shared" si="27"/>
        <v>477.19785391566279</v>
      </c>
      <c r="Z14" s="56">
        <f t="shared" si="28"/>
        <v>954.39570783132558</v>
      </c>
      <c r="AA14" s="57">
        <f t="shared" si="4"/>
        <v>609.96154337697953</v>
      </c>
      <c r="AB14" s="57">
        <f t="shared" si="5"/>
        <v>406.97674418604657</v>
      </c>
      <c r="AC14" s="57">
        <f t="shared" si="6"/>
        <v>18.508709354067285</v>
      </c>
      <c r="AD14" s="57">
        <f t="shared" si="7"/>
        <v>17.703576489704762</v>
      </c>
      <c r="AE14" s="56">
        <f t="shared" si="29"/>
        <v>68.613342985678173</v>
      </c>
      <c r="AF14" s="56">
        <f t="shared" si="8"/>
        <v>107.11790346231344</v>
      </c>
      <c r="AG14" s="56">
        <f t="shared" si="9"/>
        <v>161.49460495360532</v>
      </c>
      <c r="AH14" s="56">
        <f t="shared" si="30"/>
        <v>194.3871149204418</v>
      </c>
      <c r="AI14" s="57">
        <f t="shared" si="10"/>
        <v>36.212500000000006</v>
      </c>
      <c r="AJ14" s="56">
        <f t="shared" si="31"/>
        <v>181.06250000000003</v>
      </c>
      <c r="AK14" s="56">
        <f t="shared" si="32"/>
        <v>362.12500000000006</v>
      </c>
      <c r="AL14" s="56">
        <f t="shared" si="33"/>
        <v>905.31250000000011</v>
      </c>
      <c r="AM14" s="56">
        <f t="shared" si="34"/>
        <v>1810.6250000000002</v>
      </c>
      <c r="AN14" s="57">
        <f t="shared" si="11"/>
        <v>1157.1841851494696</v>
      </c>
      <c r="AO14" s="57">
        <f t="shared" si="12"/>
        <v>35.113665746001928</v>
      </c>
      <c r="AP14" s="57">
        <f t="shared" si="13"/>
        <v>406.97674418604657</v>
      </c>
      <c r="AQ14" s="57">
        <f t="shared" si="35"/>
        <v>32.324712413330758</v>
      </c>
      <c r="AR14" s="56">
        <f t="shared" si="36"/>
        <v>113.06762954584453</v>
      </c>
      <c r="AS14" s="56">
        <f t="shared" si="37"/>
        <v>164.39832828326482</v>
      </c>
      <c r="AT14" s="56">
        <f t="shared" si="38"/>
        <v>225.94272160555599</v>
      </c>
      <c r="AU14" s="56">
        <f t="shared" si="39"/>
        <v>258.15745268606526</v>
      </c>
    </row>
    <row r="15" spans="2:89" s="59" customFormat="1" ht="15" x14ac:dyDescent="0.25">
      <c r="B15" s="51" t="s">
        <v>51</v>
      </c>
      <c r="C15" s="52" t="s">
        <v>46</v>
      </c>
      <c r="D15" s="52" t="s">
        <v>44</v>
      </c>
      <c r="E15" s="53">
        <v>0.64894718674490848</v>
      </c>
      <c r="F15" s="53">
        <f t="shared" si="14"/>
        <v>0.12978943734898168</v>
      </c>
      <c r="G15" s="53">
        <f t="shared" si="15"/>
        <v>6.4894718674490842E-2</v>
      </c>
      <c r="H15" s="53">
        <f t="shared" si="16"/>
        <v>2.595788746979634E-2</v>
      </c>
      <c r="I15" s="53">
        <f t="shared" si="17"/>
        <v>1.297894373489817E-2</v>
      </c>
      <c r="J15" s="53">
        <v>4.1479999999999998E-3</v>
      </c>
      <c r="K15" s="54">
        <f t="shared" ref="K15:K26" si="40">2.4/E15</f>
        <v>3.6982978723404258</v>
      </c>
      <c r="L15" s="54">
        <f t="shared" ref="L15:L26" si="41">2.4/J15</f>
        <v>578.59209257473481</v>
      </c>
      <c r="M15" s="54">
        <f t="shared" ref="M15:M26" si="42">1/((1/K15)+(1/L15))</f>
        <v>3.6748088926544376</v>
      </c>
      <c r="N15" s="55">
        <v>1.66</v>
      </c>
      <c r="O15" s="55">
        <f t="shared" ref="O15:O26" si="43">E15*$N15</f>
        <v>1.077252329996548</v>
      </c>
      <c r="P15" s="55">
        <f t="shared" si="19"/>
        <v>0.21545046599930959</v>
      </c>
      <c r="Q15" s="55">
        <f t="shared" si="20"/>
        <v>0.10772523299965479</v>
      </c>
      <c r="R15" s="55">
        <f t="shared" si="21"/>
        <v>4.3090093199861922E-2</v>
      </c>
      <c r="S15" s="55">
        <f t="shared" si="22"/>
        <v>2.1545046599930961E-2</v>
      </c>
      <c r="T15" s="55">
        <f t="shared" si="23"/>
        <v>6.8856799999999991E-3</v>
      </c>
      <c r="U15" s="55">
        <v>5.1599999999999997E-3</v>
      </c>
      <c r="V15" s="56">
        <f t="shared" si="24"/>
        <v>1.9494039989746224</v>
      </c>
      <c r="W15" s="56">
        <f t="shared" si="25"/>
        <v>9.7470199948731118</v>
      </c>
      <c r="X15" s="56">
        <f t="shared" si="26"/>
        <v>19.494039989746224</v>
      </c>
      <c r="Y15" s="56">
        <f t="shared" si="27"/>
        <v>48.735099974365554</v>
      </c>
      <c r="Z15" s="56">
        <f t="shared" si="28"/>
        <v>97.470199948731107</v>
      </c>
      <c r="AA15" s="57">
        <f t="shared" si="4"/>
        <v>304.98077168848977</v>
      </c>
      <c r="AB15" s="57">
        <f t="shared" si="5"/>
        <v>406.97674418604657</v>
      </c>
      <c r="AC15" s="56">
        <f t="shared" si="6"/>
        <v>1.9370227596823091</v>
      </c>
      <c r="AD15" s="56">
        <f t="shared" ref="AD15:AD26" si="44">1/((1/V15)+(1/AA15)+(1/AB15))</f>
        <v>1.9278470911799932</v>
      </c>
      <c r="AE15" s="56">
        <f t="shared" si="29"/>
        <v>9.230925608763382</v>
      </c>
      <c r="AF15" s="56">
        <f t="shared" si="8"/>
        <v>17.533472421689336</v>
      </c>
      <c r="AG15" s="56">
        <f t="shared" si="9"/>
        <v>38.087794513875785</v>
      </c>
      <c r="AH15" s="56">
        <f t="shared" si="30"/>
        <v>62.517254390213644</v>
      </c>
      <c r="AI15" s="56">
        <f t="shared" si="10"/>
        <v>3.6982978723404258</v>
      </c>
      <c r="AJ15" s="56">
        <f t="shared" si="31"/>
        <v>18.491489361702129</v>
      </c>
      <c r="AK15" s="56">
        <f t="shared" si="32"/>
        <v>36.982978723404258</v>
      </c>
      <c r="AL15" s="56">
        <f t="shared" si="33"/>
        <v>92.457446808510639</v>
      </c>
      <c r="AM15" s="56">
        <f t="shared" si="34"/>
        <v>184.91489361702128</v>
      </c>
      <c r="AN15" s="57">
        <f t="shared" si="11"/>
        <v>578.59209257473481</v>
      </c>
      <c r="AO15" s="56">
        <f t="shared" si="12"/>
        <v>3.6748088926544376</v>
      </c>
      <c r="AP15" s="57">
        <f t="shared" si="13"/>
        <v>406.97674418604657</v>
      </c>
      <c r="AQ15" s="56">
        <f t="shared" si="35"/>
        <v>3.641924028841578</v>
      </c>
      <c r="AR15" s="56">
        <f t="shared" si="36"/>
        <v>17.163136589406253</v>
      </c>
      <c r="AS15" s="56">
        <f t="shared" si="37"/>
        <v>32.025679670984033</v>
      </c>
      <c r="AT15" s="56">
        <f t="shared" si="38"/>
        <v>66.661055422443269</v>
      </c>
      <c r="AU15" s="56">
        <f t="shared" si="39"/>
        <v>104.23866286316144</v>
      </c>
      <c r="AV15" s="58"/>
      <c r="AW15" s="58"/>
      <c r="AX15" s="58"/>
      <c r="AY15" s="58"/>
      <c r="AZ15" s="58"/>
      <c r="BA15" s="58"/>
      <c r="BB15" s="58"/>
      <c r="BC15" s="58"/>
      <c r="BD15" s="58"/>
      <c r="BE15" s="58"/>
      <c r="BF15" s="58"/>
      <c r="BG15" s="58"/>
      <c r="BH15" s="58"/>
      <c r="BI15" s="58"/>
      <c r="BJ15" s="58"/>
      <c r="BK15" s="58"/>
      <c r="BL15" s="58"/>
      <c r="BM15" s="58"/>
      <c r="BN15" s="58"/>
      <c r="BO15" s="58"/>
      <c r="BP15" s="58"/>
      <c r="BQ15" s="58"/>
      <c r="BR15" s="58"/>
      <c r="BS15" s="58"/>
      <c r="BT15" s="58"/>
      <c r="BU15" s="58"/>
      <c r="BV15" s="58"/>
      <c r="BW15" s="58"/>
      <c r="BX15" s="58"/>
      <c r="BY15" s="58"/>
      <c r="BZ15" s="58"/>
      <c r="CA15" s="58"/>
      <c r="CB15" s="58"/>
      <c r="CC15" s="58"/>
      <c r="CD15" s="58"/>
      <c r="CE15" s="58"/>
      <c r="CF15" s="58"/>
      <c r="CG15" s="58"/>
      <c r="CH15" s="58"/>
      <c r="CI15" s="58"/>
      <c r="CJ15" s="58"/>
      <c r="CK15" s="58"/>
    </row>
    <row r="16" spans="2:89" s="58" customFormat="1" ht="15" x14ac:dyDescent="0.25">
      <c r="B16" s="51" t="s">
        <v>51</v>
      </c>
      <c r="C16" s="52" t="s">
        <v>46</v>
      </c>
      <c r="D16" s="51" t="s">
        <v>45</v>
      </c>
      <c r="E16" s="60">
        <v>3.1756989989644456E-2</v>
      </c>
      <c r="F16" s="53">
        <f t="shared" si="14"/>
        <v>6.3513979979288914E-3</v>
      </c>
      <c r="G16" s="53">
        <f t="shared" si="15"/>
        <v>3.1756989989644457E-3</v>
      </c>
      <c r="H16" s="53">
        <f t="shared" si="16"/>
        <v>1.2702795995857782E-3</v>
      </c>
      <c r="I16" s="53">
        <f t="shared" si="17"/>
        <v>6.3513979979288909E-4</v>
      </c>
      <c r="J16" s="60">
        <v>2.0739999999999999E-3</v>
      </c>
      <c r="K16" s="61">
        <f t="shared" si="40"/>
        <v>75.573913043478271</v>
      </c>
      <c r="L16" s="61">
        <f t="shared" si="41"/>
        <v>1157.1841851494696</v>
      </c>
      <c r="M16" s="61">
        <f t="shared" si="42"/>
        <v>70.940874054665002</v>
      </c>
      <c r="N16" s="62">
        <v>1.66</v>
      </c>
      <c r="O16" s="62">
        <f t="shared" si="43"/>
        <v>5.2716603382809792E-2</v>
      </c>
      <c r="P16" s="55">
        <f t="shared" si="19"/>
        <v>1.0543320676561959E-2</v>
      </c>
      <c r="Q16" s="55">
        <f t="shared" si="20"/>
        <v>5.2716603382809797E-3</v>
      </c>
      <c r="R16" s="55">
        <f t="shared" si="21"/>
        <v>2.1086641353123916E-3</v>
      </c>
      <c r="S16" s="55">
        <f t="shared" si="22"/>
        <v>1.0543320676561958E-3</v>
      </c>
      <c r="T16" s="62">
        <f t="shared" si="23"/>
        <v>3.4428399999999995E-3</v>
      </c>
      <c r="U16" s="62">
        <v>5.1599999999999997E-3</v>
      </c>
      <c r="V16" s="57">
        <f t="shared" si="24"/>
        <v>39.83564693556837</v>
      </c>
      <c r="W16" s="56">
        <f t="shared" si="25"/>
        <v>199.17823467784183</v>
      </c>
      <c r="X16" s="56">
        <f t="shared" si="26"/>
        <v>398.35646935568366</v>
      </c>
      <c r="Y16" s="56">
        <f t="shared" si="27"/>
        <v>995.89117338920926</v>
      </c>
      <c r="Z16" s="56">
        <f t="shared" si="28"/>
        <v>1991.7823467784185</v>
      </c>
      <c r="AA16" s="57">
        <f t="shared" si="4"/>
        <v>609.96154337697953</v>
      </c>
      <c r="AB16" s="57">
        <f t="shared" si="5"/>
        <v>406.97674418604657</v>
      </c>
      <c r="AC16" s="57">
        <f t="shared" si="6"/>
        <v>37.393533010742104</v>
      </c>
      <c r="AD16" s="57">
        <f t="shared" si="44"/>
        <v>34.246886210136594</v>
      </c>
      <c r="AE16" s="56">
        <f t="shared" si="29"/>
        <v>109.68256432584651</v>
      </c>
      <c r="AF16" s="56">
        <f t="shared" si="8"/>
        <v>151.35680196034977</v>
      </c>
      <c r="AG16" s="56">
        <f t="shared" si="9"/>
        <v>196.05089756507437</v>
      </c>
      <c r="AH16" s="56">
        <f t="shared" si="30"/>
        <v>217.45496355328709</v>
      </c>
      <c r="AI16" s="57">
        <f t="shared" si="10"/>
        <v>75.573913043478271</v>
      </c>
      <c r="AJ16" s="56">
        <f t="shared" si="31"/>
        <v>377.86956521739131</v>
      </c>
      <c r="AK16" s="56">
        <f t="shared" si="32"/>
        <v>755.73913043478262</v>
      </c>
      <c r="AL16" s="56">
        <f t="shared" si="33"/>
        <v>1889.3478260869567</v>
      </c>
      <c r="AM16" s="56">
        <f t="shared" si="34"/>
        <v>3778.6956521739135</v>
      </c>
      <c r="AN16" s="57">
        <f t="shared" si="11"/>
        <v>1157.1841851494696</v>
      </c>
      <c r="AO16" s="57">
        <f t="shared" si="12"/>
        <v>70.940874054665002</v>
      </c>
      <c r="AP16" s="57">
        <f t="shared" si="13"/>
        <v>406.97674418604657</v>
      </c>
      <c r="AQ16" s="57">
        <f t="shared" si="35"/>
        <v>60.41059138761112</v>
      </c>
      <c r="AR16" s="56">
        <f t="shared" si="36"/>
        <v>167.56803309450061</v>
      </c>
      <c r="AS16" s="56">
        <f t="shared" si="37"/>
        <v>215.30762084733902</v>
      </c>
      <c r="AT16" s="56">
        <f t="shared" si="38"/>
        <v>259.70028004212401</v>
      </c>
      <c r="AU16" s="56">
        <f t="shared" si="39"/>
        <v>278.86604422245597</v>
      </c>
    </row>
    <row r="17" spans="2:89" s="59" customFormat="1" ht="15" x14ac:dyDescent="0.25">
      <c r="B17" s="51" t="s">
        <v>52</v>
      </c>
      <c r="C17" s="52" t="s">
        <v>46</v>
      </c>
      <c r="D17" s="52" t="s">
        <v>44</v>
      </c>
      <c r="E17" s="53">
        <v>0.29202623403520883</v>
      </c>
      <c r="F17" s="53">
        <f t="shared" si="14"/>
        <v>5.8405246807041768E-2</v>
      </c>
      <c r="G17" s="53">
        <f t="shared" si="15"/>
        <v>2.9202623403520884E-2</v>
      </c>
      <c r="H17" s="53">
        <f t="shared" si="16"/>
        <v>1.1681049361408354E-2</v>
      </c>
      <c r="I17" s="53">
        <f t="shared" si="17"/>
        <v>5.8405246807041768E-3</v>
      </c>
      <c r="J17" s="53">
        <v>4.1479999999999998E-3</v>
      </c>
      <c r="K17" s="54">
        <f t="shared" si="40"/>
        <v>8.2184397163120568</v>
      </c>
      <c r="L17" s="54">
        <f t="shared" si="41"/>
        <v>578.59209257473481</v>
      </c>
      <c r="M17" s="54">
        <f t="shared" si="42"/>
        <v>8.1033382522893298</v>
      </c>
      <c r="N17" s="55">
        <v>1.66</v>
      </c>
      <c r="O17" s="55">
        <f>E17*$N17</f>
        <v>0.48476354849844666</v>
      </c>
      <c r="P17" s="55">
        <f t="shared" si="19"/>
        <v>9.6952709699689332E-2</v>
      </c>
      <c r="Q17" s="55">
        <f t="shared" si="20"/>
        <v>4.8476354849844666E-2</v>
      </c>
      <c r="R17" s="55">
        <f t="shared" si="21"/>
        <v>1.9390541939937864E-2</v>
      </c>
      <c r="S17" s="55">
        <f t="shared" si="22"/>
        <v>9.6952709699689322E-3</v>
      </c>
      <c r="T17" s="55">
        <f t="shared" si="23"/>
        <v>6.8856799999999991E-3</v>
      </c>
      <c r="U17" s="55">
        <v>5.1599999999999997E-3</v>
      </c>
      <c r="V17" s="56">
        <f t="shared" si="24"/>
        <v>4.3320088866102715</v>
      </c>
      <c r="W17" s="56">
        <f t="shared" si="25"/>
        <v>21.660044433051354</v>
      </c>
      <c r="X17" s="56">
        <f t="shared" si="26"/>
        <v>43.320088866102708</v>
      </c>
      <c r="Y17" s="56">
        <f t="shared" si="27"/>
        <v>108.30022216525678</v>
      </c>
      <c r="Z17" s="56">
        <f t="shared" si="28"/>
        <v>216.60044433051357</v>
      </c>
      <c r="AA17" s="57">
        <f t="shared" si="4"/>
        <v>304.98077168848977</v>
      </c>
      <c r="AB17" s="57">
        <f t="shared" si="5"/>
        <v>406.97674418604657</v>
      </c>
      <c r="AC17" s="56">
        <f t="shared" si="6"/>
        <v>4.2713379341886535</v>
      </c>
      <c r="AD17" s="56">
        <f t="shared" si="44"/>
        <v>4.226974620312566</v>
      </c>
      <c r="AE17" s="56">
        <f t="shared" si="29"/>
        <v>19.266339675162975</v>
      </c>
      <c r="AF17" s="56">
        <f t="shared" si="8"/>
        <v>34.698106321277955</v>
      </c>
      <c r="AG17" s="56">
        <f t="shared" si="9"/>
        <v>66.801920536515681</v>
      </c>
      <c r="AH17" s="56">
        <f t="shared" si="30"/>
        <v>96.591910947260686</v>
      </c>
      <c r="AI17" s="56">
        <f t="shared" si="10"/>
        <v>8.2184397163120568</v>
      </c>
      <c r="AJ17" s="56">
        <f t="shared" si="31"/>
        <v>41.092198581560282</v>
      </c>
      <c r="AK17" s="56">
        <f t="shared" si="32"/>
        <v>82.184397163120565</v>
      </c>
      <c r="AL17" s="56">
        <f t="shared" si="33"/>
        <v>205.4609929078014</v>
      </c>
      <c r="AM17" s="56">
        <f t="shared" si="34"/>
        <v>410.9219858156028</v>
      </c>
      <c r="AN17" s="57">
        <f t="shared" si="11"/>
        <v>578.59209257473481</v>
      </c>
      <c r="AO17" s="56">
        <f t="shared" si="12"/>
        <v>8.1033382522893298</v>
      </c>
      <c r="AP17" s="57">
        <f t="shared" si="13"/>
        <v>406.97674418604657</v>
      </c>
      <c r="AQ17" s="56">
        <f t="shared" si="35"/>
        <v>7.9451420544730427</v>
      </c>
      <c r="AR17" s="56">
        <f t="shared" si="36"/>
        <v>35.061889519903715</v>
      </c>
      <c r="AS17" s="56">
        <f t="shared" si="37"/>
        <v>61.149976894491736</v>
      </c>
      <c r="AT17" s="56">
        <f t="shared" si="38"/>
        <v>110.46574456571025</v>
      </c>
      <c r="AU17" s="56">
        <f t="shared" si="39"/>
        <v>151.07958128181178</v>
      </c>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c r="CH17" s="58"/>
      <c r="CI17" s="58"/>
      <c r="CJ17" s="58"/>
      <c r="CK17" s="58"/>
    </row>
    <row r="18" spans="2:89" s="58" customFormat="1" ht="15" x14ac:dyDescent="0.25">
      <c r="B18" s="51" t="s">
        <v>52</v>
      </c>
      <c r="C18" s="52" t="s">
        <v>46</v>
      </c>
      <c r="D18" s="51" t="s">
        <v>45</v>
      </c>
      <c r="E18" s="60">
        <v>1.4290645495340003E-2</v>
      </c>
      <c r="F18" s="53">
        <f t="shared" si="14"/>
        <v>2.8581290990680004E-3</v>
      </c>
      <c r="G18" s="53">
        <f t="shared" si="15"/>
        <v>1.4290645495340002E-3</v>
      </c>
      <c r="H18" s="53">
        <f t="shared" si="16"/>
        <v>5.7162581981360012E-4</v>
      </c>
      <c r="I18" s="53">
        <f t="shared" si="17"/>
        <v>2.8581290990680006E-4</v>
      </c>
      <c r="J18" s="60">
        <v>2.0739999999999999E-3</v>
      </c>
      <c r="K18" s="61">
        <f t="shared" si="40"/>
        <v>167.94202898550728</v>
      </c>
      <c r="L18" s="61">
        <f t="shared" si="41"/>
        <v>1157.1841851494696</v>
      </c>
      <c r="M18" s="61">
        <f t="shared" si="42"/>
        <v>146.65762241433362</v>
      </c>
      <c r="N18" s="62">
        <v>1.66</v>
      </c>
      <c r="O18" s="62">
        <f t="shared" si="43"/>
        <v>2.3722471522264404E-2</v>
      </c>
      <c r="P18" s="55">
        <f t="shared" si="19"/>
        <v>4.7444943044528806E-3</v>
      </c>
      <c r="Q18" s="55">
        <f t="shared" si="20"/>
        <v>2.3722471522264403E-3</v>
      </c>
      <c r="R18" s="55">
        <f t="shared" si="21"/>
        <v>9.4889886089057616E-4</v>
      </c>
      <c r="S18" s="55">
        <f t="shared" si="22"/>
        <v>4.7444943044528808E-4</v>
      </c>
      <c r="T18" s="62">
        <f t="shared" si="23"/>
        <v>3.4428399999999995E-3</v>
      </c>
      <c r="U18" s="62">
        <v>5.1599999999999997E-3</v>
      </c>
      <c r="V18" s="57">
        <f t="shared" si="24"/>
        <v>88.523659856818611</v>
      </c>
      <c r="W18" s="56">
        <f t="shared" si="25"/>
        <v>442.6182992840931</v>
      </c>
      <c r="X18" s="56">
        <f t="shared" si="26"/>
        <v>885.2365985681862</v>
      </c>
      <c r="Y18" s="56">
        <f t="shared" si="27"/>
        <v>2213.0914964204653</v>
      </c>
      <c r="Z18" s="56">
        <f t="shared" si="28"/>
        <v>4426.1829928409306</v>
      </c>
      <c r="AA18" s="57">
        <f t="shared" si="4"/>
        <v>609.96154337697953</v>
      </c>
      <c r="AB18" s="57">
        <f t="shared" si="5"/>
        <v>406.97674418604657</v>
      </c>
      <c r="AC18" s="57">
        <f t="shared" si="6"/>
        <v>77.304469646109609</v>
      </c>
      <c r="AD18" s="57">
        <f t="shared" si="44"/>
        <v>64.964571139665665</v>
      </c>
      <c r="AE18" s="56">
        <f t="shared" si="29"/>
        <v>157.33478701431844</v>
      </c>
      <c r="AF18" s="56">
        <f t="shared" si="8"/>
        <v>191.34244410751558</v>
      </c>
      <c r="AG18" s="56">
        <f t="shared" si="9"/>
        <v>219.85525678454343</v>
      </c>
      <c r="AH18" s="56">
        <f t="shared" si="30"/>
        <v>231.34659482781132</v>
      </c>
      <c r="AI18" s="57">
        <f t="shared" si="10"/>
        <v>167.94202898550728</v>
      </c>
      <c r="AJ18" s="56">
        <f t="shared" si="31"/>
        <v>839.71014492753648</v>
      </c>
      <c r="AK18" s="56">
        <f t="shared" si="32"/>
        <v>1679.420289855073</v>
      </c>
      <c r="AL18" s="56">
        <f t="shared" si="33"/>
        <v>4198.5507246376819</v>
      </c>
      <c r="AM18" s="56">
        <f t="shared" si="34"/>
        <v>8397.1014492753638</v>
      </c>
      <c r="AN18" s="57">
        <f t="shared" si="11"/>
        <v>1157.1841851494696</v>
      </c>
      <c r="AO18" s="57">
        <f t="shared" si="12"/>
        <v>146.65762241433362</v>
      </c>
      <c r="AP18" s="57">
        <f t="shared" si="13"/>
        <v>406.97674418604657</v>
      </c>
      <c r="AQ18" s="57">
        <f t="shared" si="35"/>
        <v>107.80805036861864</v>
      </c>
      <c r="AR18" s="56">
        <f t="shared" si="36"/>
        <v>221.6215466473293</v>
      </c>
      <c r="AS18" s="56">
        <f t="shared" si="37"/>
        <v>255.31351556087029</v>
      </c>
      <c r="AT18" s="56">
        <f t="shared" si="38"/>
        <v>280.93936412838127</v>
      </c>
      <c r="AU18" s="56">
        <f t="shared" si="39"/>
        <v>290.6640253030638</v>
      </c>
    </row>
    <row r="19" spans="2:89" s="59" customFormat="1" ht="15" x14ac:dyDescent="0.25">
      <c r="B19" s="51" t="s">
        <v>53</v>
      </c>
      <c r="C19" s="52" t="s">
        <v>46</v>
      </c>
      <c r="D19" s="52" t="s">
        <v>44</v>
      </c>
      <c r="E19" s="53">
        <v>0.38936831204694505</v>
      </c>
      <c r="F19" s="53">
        <f t="shared" si="14"/>
        <v>7.7873662409389005E-2</v>
      </c>
      <c r="G19" s="53">
        <f t="shared" si="15"/>
        <v>3.8936831204694503E-2</v>
      </c>
      <c r="H19" s="53">
        <f t="shared" si="16"/>
        <v>1.5574732481877802E-2</v>
      </c>
      <c r="I19" s="53">
        <f t="shared" si="17"/>
        <v>7.7873662409389012E-3</v>
      </c>
      <c r="J19" s="53">
        <v>4.1479999999999998E-3</v>
      </c>
      <c r="K19" s="54">
        <f t="shared" si="40"/>
        <v>6.1638297872340431</v>
      </c>
      <c r="L19" s="54">
        <f t="shared" si="41"/>
        <v>578.59209257473481</v>
      </c>
      <c r="M19" s="54">
        <f t="shared" si="42"/>
        <v>6.0988577259122323</v>
      </c>
      <c r="N19" s="55">
        <v>1.66</v>
      </c>
      <c r="O19" s="55">
        <f t="shared" si="43"/>
        <v>0.64635139799792873</v>
      </c>
      <c r="P19" s="55">
        <f t="shared" si="19"/>
        <v>0.12927027959958573</v>
      </c>
      <c r="Q19" s="55">
        <f t="shared" si="20"/>
        <v>6.4635139799792865E-2</v>
      </c>
      <c r="R19" s="55">
        <f t="shared" si="21"/>
        <v>2.585405591991715E-2</v>
      </c>
      <c r="S19" s="55">
        <f t="shared" si="22"/>
        <v>1.2927027959958575E-2</v>
      </c>
      <c r="T19" s="55">
        <f t="shared" si="23"/>
        <v>6.8856799999999991E-3</v>
      </c>
      <c r="U19" s="55">
        <v>5.1599999999999997E-3</v>
      </c>
      <c r="V19" s="56">
        <f t="shared" si="24"/>
        <v>3.2490066649577041</v>
      </c>
      <c r="W19" s="56">
        <f t="shared" si="25"/>
        <v>16.245033324788523</v>
      </c>
      <c r="X19" s="56">
        <f t="shared" si="26"/>
        <v>32.490066649577045</v>
      </c>
      <c r="Y19" s="56">
        <f t="shared" si="27"/>
        <v>81.225166623942599</v>
      </c>
      <c r="Z19" s="56">
        <f t="shared" si="28"/>
        <v>162.4503332478852</v>
      </c>
      <c r="AA19" s="57">
        <f t="shared" si="4"/>
        <v>304.98077168848977</v>
      </c>
      <c r="AB19" s="57">
        <f t="shared" si="5"/>
        <v>406.97674418604657</v>
      </c>
      <c r="AC19" s="56">
        <f t="shared" si="6"/>
        <v>3.2147593434778345</v>
      </c>
      <c r="AD19" s="56">
        <f t="shared" si="44"/>
        <v>3.1895645806717976</v>
      </c>
      <c r="AE19" s="56">
        <f t="shared" si="29"/>
        <v>14.860317305634005</v>
      </c>
      <c r="AF19" s="56">
        <f t="shared" si="8"/>
        <v>27.386248679694901</v>
      </c>
      <c r="AG19" s="56">
        <f t="shared" si="9"/>
        <v>55.409357058248098</v>
      </c>
      <c r="AH19" s="56">
        <f t="shared" si="30"/>
        <v>84.091801472517744</v>
      </c>
      <c r="AI19" s="56">
        <f t="shared" si="10"/>
        <v>6.1638297872340431</v>
      </c>
      <c r="AJ19" s="56">
        <f t="shared" si="31"/>
        <v>30.819148936170219</v>
      </c>
      <c r="AK19" s="56">
        <f t="shared" si="32"/>
        <v>61.638297872340438</v>
      </c>
      <c r="AL19" s="56">
        <f t="shared" si="33"/>
        <v>154.09574468085108</v>
      </c>
      <c r="AM19" s="56">
        <f t="shared" si="34"/>
        <v>308.19148936170217</v>
      </c>
      <c r="AN19" s="57">
        <f t="shared" si="11"/>
        <v>578.59209257473481</v>
      </c>
      <c r="AO19" s="56">
        <f t="shared" si="12"/>
        <v>6.0988577259122323</v>
      </c>
      <c r="AP19" s="57">
        <f t="shared" si="13"/>
        <v>406.97674418604657</v>
      </c>
      <c r="AQ19" s="56">
        <f t="shared" si="35"/>
        <v>6.0088110967025825</v>
      </c>
      <c r="AR19" s="56">
        <f t="shared" si="36"/>
        <v>27.297914168922517</v>
      </c>
      <c r="AS19" s="56">
        <f t="shared" si="37"/>
        <v>48.997616898210694</v>
      </c>
      <c r="AT19" s="56">
        <f t="shared" si="38"/>
        <v>93.677270800168614</v>
      </c>
      <c r="AU19" s="56">
        <f t="shared" si="39"/>
        <v>134.5856596399083</v>
      </c>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row>
    <row r="20" spans="2:89" s="58" customFormat="1" ht="15" x14ac:dyDescent="0.25">
      <c r="B20" s="51" t="s">
        <v>53</v>
      </c>
      <c r="C20" s="52" t="s">
        <v>46</v>
      </c>
      <c r="D20" s="51" t="s">
        <v>45</v>
      </c>
      <c r="E20" s="60">
        <v>1.9054193993786675E-2</v>
      </c>
      <c r="F20" s="53">
        <f t="shared" si="14"/>
        <v>3.810838798757335E-3</v>
      </c>
      <c r="G20" s="53">
        <f t="shared" si="15"/>
        <v>1.9054193993786675E-3</v>
      </c>
      <c r="H20" s="53">
        <f t="shared" si="16"/>
        <v>7.6216775975146704E-4</v>
      </c>
      <c r="I20" s="53">
        <f t="shared" si="17"/>
        <v>3.8108387987573352E-4</v>
      </c>
      <c r="J20" s="60">
        <v>2.0739999999999999E-3</v>
      </c>
      <c r="K20" s="61">
        <f t="shared" si="40"/>
        <v>125.95652173913044</v>
      </c>
      <c r="L20" s="61">
        <f t="shared" si="41"/>
        <v>1157.1841851494696</v>
      </c>
      <c r="M20" s="61">
        <f t="shared" si="42"/>
        <v>113.59229287206402</v>
      </c>
      <c r="N20" s="62">
        <v>1.66</v>
      </c>
      <c r="O20" s="62">
        <f t="shared" si="43"/>
        <v>3.1629962029685876E-2</v>
      </c>
      <c r="P20" s="55">
        <f t="shared" si="19"/>
        <v>6.3259924059371761E-3</v>
      </c>
      <c r="Q20" s="55">
        <f t="shared" si="20"/>
        <v>3.1629962029685881E-3</v>
      </c>
      <c r="R20" s="55">
        <f t="shared" si="21"/>
        <v>1.2651984811874353E-3</v>
      </c>
      <c r="S20" s="55">
        <f t="shared" si="22"/>
        <v>6.3259924059371766E-4</v>
      </c>
      <c r="T20" s="62">
        <f t="shared" si="23"/>
        <v>3.4428399999999995E-3</v>
      </c>
      <c r="U20" s="62">
        <v>5.1599999999999997E-3</v>
      </c>
      <c r="V20" s="57">
        <f t="shared" si="24"/>
        <v>66.392744892613948</v>
      </c>
      <c r="W20" s="56">
        <f t="shared" si="25"/>
        <v>331.9637244630697</v>
      </c>
      <c r="X20" s="56">
        <f t="shared" si="26"/>
        <v>663.92744892613939</v>
      </c>
      <c r="Y20" s="56">
        <f t="shared" si="27"/>
        <v>1659.8186223153484</v>
      </c>
      <c r="Z20" s="56">
        <f t="shared" si="28"/>
        <v>3319.6372446306968</v>
      </c>
      <c r="AA20" s="57">
        <f t="shared" si="4"/>
        <v>609.96154337697953</v>
      </c>
      <c r="AB20" s="57">
        <f t="shared" si="5"/>
        <v>406.97674418604657</v>
      </c>
      <c r="AC20" s="57">
        <f t="shared" si="6"/>
        <v>59.875455580154238</v>
      </c>
      <c r="AD20" s="57">
        <f t="shared" si="44"/>
        <v>52.196215377952292</v>
      </c>
      <c r="AE20" s="56">
        <f t="shared" si="29"/>
        <v>140.66739734882634</v>
      </c>
      <c r="AF20" s="56">
        <f t="shared" si="8"/>
        <v>178.48285185800549</v>
      </c>
      <c r="AG20" s="56">
        <f t="shared" si="9"/>
        <v>212.80824998843175</v>
      </c>
      <c r="AH20" s="56">
        <f t="shared" si="30"/>
        <v>227.38496191600711</v>
      </c>
      <c r="AI20" s="57">
        <f t="shared" si="10"/>
        <v>125.95652173913044</v>
      </c>
      <c r="AJ20" s="56">
        <f t="shared" si="31"/>
        <v>629.78260869565213</v>
      </c>
      <c r="AK20" s="56">
        <f t="shared" si="32"/>
        <v>1259.5652173913043</v>
      </c>
      <c r="AL20" s="56">
        <f t="shared" si="33"/>
        <v>3148.9130434782605</v>
      </c>
      <c r="AM20" s="56">
        <f t="shared" si="34"/>
        <v>6297.8260869565211</v>
      </c>
      <c r="AN20" s="57">
        <f t="shared" si="11"/>
        <v>1157.1841851494696</v>
      </c>
      <c r="AO20" s="57">
        <f t="shared" si="12"/>
        <v>113.59229287206402</v>
      </c>
      <c r="AP20" s="57">
        <f t="shared" si="13"/>
        <v>406.97674418604657</v>
      </c>
      <c r="AQ20" s="57">
        <f t="shared" si="35"/>
        <v>88.805553589888092</v>
      </c>
      <c r="AR20" s="56">
        <f t="shared" si="36"/>
        <v>203.70087733060811</v>
      </c>
      <c r="AS20" s="56">
        <f t="shared" si="37"/>
        <v>242.99953138201226</v>
      </c>
      <c r="AT20" s="56">
        <f t="shared" si="38"/>
        <v>274.809875118523</v>
      </c>
      <c r="AU20" s="56">
        <f t="shared" si="39"/>
        <v>287.34852100730967</v>
      </c>
    </row>
    <row r="21" spans="2:89" s="59" customFormat="1" ht="15" x14ac:dyDescent="0.25">
      <c r="B21" s="51" t="s">
        <v>54</v>
      </c>
      <c r="C21" s="52" t="s">
        <v>46</v>
      </c>
      <c r="D21" s="52" t="s">
        <v>44</v>
      </c>
      <c r="E21" s="53">
        <v>0.12978943734898166</v>
      </c>
      <c r="F21" s="53">
        <f t="shared" si="14"/>
        <v>2.5957887469796333E-2</v>
      </c>
      <c r="G21" s="53">
        <f t="shared" si="15"/>
        <v>1.2978943734898166E-2</v>
      </c>
      <c r="H21" s="53">
        <f t="shared" si="16"/>
        <v>5.191577493959266E-3</v>
      </c>
      <c r="I21" s="53">
        <f t="shared" si="17"/>
        <v>2.595788746979633E-3</v>
      </c>
      <c r="J21" s="53">
        <v>4.1479999999999998E-3</v>
      </c>
      <c r="K21" s="54">
        <f t="shared" si="40"/>
        <v>18.491489361702133</v>
      </c>
      <c r="L21" s="54">
        <f t="shared" si="41"/>
        <v>578.59209257473481</v>
      </c>
      <c r="M21" s="54">
        <f t="shared" si="42"/>
        <v>17.918813794732106</v>
      </c>
      <c r="N21" s="55">
        <v>1.66</v>
      </c>
      <c r="O21" s="55">
        <f t="shared" si="43"/>
        <v>0.21545046599930953</v>
      </c>
      <c r="P21" s="55">
        <f t="shared" si="19"/>
        <v>4.3090093199861908E-2</v>
      </c>
      <c r="Q21" s="55">
        <f t="shared" si="20"/>
        <v>2.1545046599930954E-2</v>
      </c>
      <c r="R21" s="55">
        <f t="shared" si="21"/>
        <v>8.6180186399723805E-3</v>
      </c>
      <c r="S21" s="55">
        <f t="shared" si="22"/>
        <v>4.3090093199861903E-3</v>
      </c>
      <c r="T21" s="55">
        <f t="shared" si="23"/>
        <v>6.8856799999999991E-3</v>
      </c>
      <c r="U21" s="55">
        <v>5.1599999999999997E-3</v>
      </c>
      <c r="V21" s="56">
        <f t="shared" si="24"/>
        <v>9.7470199948731135</v>
      </c>
      <c r="W21" s="56">
        <f t="shared" si="25"/>
        <v>48.735099974365568</v>
      </c>
      <c r="X21" s="56">
        <f t="shared" si="26"/>
        <v>97.470199948731135</v>
      </c>
      <c r="Y21" s="56">
        <f t="shared" si="27"/>
        <v>243.67549987182787</v>
      </c>
      <c r="Z21" s="56">
        <f t="shared" si="28"/>
        <v>487.35099974365573</v>
      </c>
      <c r="AA21" s="57">
        <f t="shared" si="4"/>
        <v>304.98077168848977</v>
      </c>
      <c r="AB21" s="57">
        <f t="shared" si="5"/>
        <v>406.97674418604657</v>
      </c>
      <c r="AC21" s="56">
        <f t="shared" si="6"/>
        <v>9.4451578737292738</v>
      </c>
      <c r="AD21" s="56">
        <f t="shared" si="44"/>
        <v>9.2309256087633837</v>
      </c>
      <c r="AE21" s="56">
        <f t="shared" si="29"/>
        <v>38.087794513875785</v>
      </c>
      <c r="AF21" s="56">
        <f t="shared" si="8"/>
        <v>62.517254390213658</v>
      </c>
      <c r="AG21" s="56">
        <f t="shared" si="9"/>
        <v>101.62749837716404</v>
      </c>
      <c r="AH21" s="56">
        <f t="shared" si="30"/>
        <v>128.40353973790883</v>
      </c>
      <c r="AI21" s="57">
        <f t="shared" si="10"/>
        <v>18.491489361702133</v>
      </c>
      <c r="AJ21" s="56">
        <f t="shared" si="31"/>
        <v>92.457446808510667</v>
      </c>
      <c r="AK21" s="56">
        <f t="shared" si="32"/>
        <v>184.91489361702133</v>
      </c>
      <c r="AL21" s="56">
        <f t="shared" si="33"/>
        <v>462.28723404255339</v>
      </c>
      <c r="AM21" s="56">
        <f t="shared" si="34"/>
        <v>924.57446808510679</v>
      </c>
      <c r="AN21" s="57">
        <f t="shared" si="11"/>
        <v>578.59209257473481</v>
      </c>
      <c r="AO21" s="57">
        <f t="shared" si="12"/>
        <v>17.918813794732106</v>
      </c>
      <c r="AP21" s="57">
        <f t="shared" si="13"/>
        <v>406.97674418604657</v>
      </c>
      <c r="AQ21" s="57">
        <f t="shared" si="35"/>
        <v>17.163136589406257</v>
      </c>
      <c r="AR21" s="56">
        <f t="shared" si="36"/>
        <v>66.661055422443297</v>
      </c>
      <c r="AS21" s="56">
        <f t="shared" si="37"/>
        <v>104.23866286316145</v>
      </c>
      <c r="AT21" s="56">
        <f t="shared" si="38"/>
        <v>157.51421202833851</v>
      </c>
      <c r="AU21" s="56">
        <f t="shared" si="39"/>
        <v>189.85942453935172</v>
      </c>
      <c r="AV21" s="58"/>
      <c r="AW21" s="58"/>
      <c r="AX21" s="58"/>
      <c r="AY21" s="58"/>
      <c r="AZ21" s="58"/>
      <c r="BA21" s="58"/>
      <c r="BB21" s="58"/>
      <c r="BC21" s="58"/>
      <c r="BD21" s="58"/>
      <c r="BE21" s="58"/>
      <c r="BF21" s="58"/>
      <c r="BG21" s="58"/>
      <c r="BH21" s="58"/>
      <c r="BI21" s="58"/>
      <c r="BJ21" s="58"/>
      <c r="BK21" s="58"/>
      <c r="BL21" s="58"/>
      <c r="BM21" s="58"/>
      <c r="BN21" s="58"/>
      <c r="BO21" s="58"/>
      <c r="BP21" s="58"/>
      <c r="BQ21" s="58"/>
      <c r="BR21" s="58"/>
      <c r="BS21" s="58"/>
      <c r="BT21" s="58"/>
      <c r="BU21" s="58"/>
      <c r="BV21" s="58"/>
      <c r="BW21" s="58"/>
      <c r="BX21" s="58"/>
      <c r="BY21" s="58"/>
      <c r="BZ21" s="58"/>
      <c r="CA21" s="58"/>
      <c r="CB21" s="58"/>
      <c r="CC21" s="58"/>
      <c r="CD21" s="58"/>
      <c r="CE21" s="58"/>
      <c r="CF21" s="58"/>
      <c r="CG21" s="58"/>
      <c r="CH21" s="58"/>
      <c r="CI21" s="58"/>
      <c r="CJ21" s="58"/>
      <c r="CK21" s="58"/>
    </row>
    <row r="22" spans="2:89" s="58" customFormat="1" ht="15" x14ac:dyDescent="0.25">
      <c r="B22" s="51" t="s">
        <v>54</v>
      </c>
      <c r="C22" s="52" t="s">
        <v>46</v>
      </c>
      <c r="D22" s="51" t="s">
        <v>45</v>
      </c>
      <c r="E22" s="60">
        <v>6.3513979979288905E-3</v>
      </c>
      <c r="F22" s="53">
        <f t="shared" si="14"/>
        <v>1.2702795995857782E-3</v>
      </c>
      <c r="G22" s="53">
        <f t="shared" si="15"/>
        <v>6.3513979979288909E-4</v>
      </c>
      <c r="H22" s="53">
        <f t="shared" si="16"/>
        <v>2.5405591991715563E-4</v>
      </c>
      <c r="I22" s="53">
        <f t="shared" si="17"/>
        <v>1.2702795995857781E-4</v>
      </c>
      <c r="J22" s="60">
        <v>2.0739999999999999E-3</v>
      </c>
      <c r="K22" s="61">
        <f t="shared" si="40"/>
        <v>377.86956521739137</v>
      </c>
      <c r="L22" s="61">
        <f t="shared" si="41"/>
        <v>1157.1841851494696</v>
      </c>
      <c r="M22" s="61">
        <f t="shared" si="42"/>
        <v>284.8530123550201</v>
      </c>
      <c r="N22" s="62">
        <v>1.66</v>
      </c>
      <c r="O22" s="62">
        <f t="shared" si="43"/>
        <v>1.0543320676561958E-2</v>
      </c>
      <c r="P22" s="55">
        <f t="shared" si="19"/>
        <v>2.1086641353123916E-3</v>
      </c>
      <c r="Q22" s="55">
        <f t="shared" si="20"/>
        <v>1.0543320676561958E-3</v>
      </c>
      <c r="R22" s="55">
        <f t="shared" si="21"/>
        <v>4.2173282706247831E-4</v>
      </c>
      <c r="S22" s="55">
        <f t="shared" si="22"/>
        <v>2.1086641353123916E-4</v>
      </c>
      <c r="T22" s="62">
        <f t="shared" si="23"/>
        <v>3.4428399999999995E-3</v>
      </c>
      <c r="U22" s="62">
        <v>5.1599999999999997E-3</v>
      </c>
      <c r="V22" s="57">
        <f t="shared" si="24"/>
        <v>199.17823467784186</v>
      </c>
      <c r="W22" s="56">
        <f t="shared" si="25"/>
        <v>995.89117338920926</v>
      </c>
      <c r="X22" s="56">
        <f t="shared" si="26"/>
        <v>1991.7823467784185</v>
      </c>
      <c r="Y22" s="56">
        <f t="shared" si="27"/>
        <v>4979.4558669460466</v>
      </c>
      <c r="Z22" s="56">
        <f t="shared" si="28"/>
        <v>9958.9117338920933</v>
      </c>
      <c r="AA22" s="57">
        <f t="shared" si="4"/>
        <v>609.96154337697953</v>
      </c>
      <c r="AB22" s="57">
        <f t="shared" si="5"/>
        <v>406.97674418604657</v>
      </c>
      <c r="AC22" s="57">
        <f t="shared" si="6"/>
        <v>150.14842518713411</v>
      </c>
      <c r="AD22" s="57">
        <f t="shared" si="44"/>
        <v>109.68256432584651</v>
      </c>
      <c r="AE22" s="56">
        <f t="shared" si="29"/>
        <v>196.05089756507434</v>
      </c>
      <c r="AF22" s="56">
        <f t="shared" si="8"/>
        <v>217.45496355328709</v>
      </c>
      <c r="AG22" s="56">
        <f t="shared" si="9"/>
        <v>232.69799471312544</v>
      </c>
      <c r="AH22" s="56">
        <f t="shared" si="30"/>
        <v>238.26525430617659</v>
      </c>
      <c r="AI22" s="57">
        <f t="shared" si="10"/>
        <v>377.86956521739137</v>
      </c>
      <c r="AJ22" s="56">
        <f t="shared" si="31"/>
        <v>1889.3478260869567</v>
      </c>
      <c r="AK22" s="56">
        <f t="shared" si="32"/>
        <v>3778.6956521739135</v>
      </c>
      <c r="AL22" s="56">
        <f t="shared" si="33"/>
        <v>9446.7391304347839</v>
      </c>
      <c r="AM22" s="56">
        <f t="shared" si="34"/>
        <v>18893.478260869568</v>
      </c>
      <c r="AN22" s="57">
        <f t="shared" si="11"/>
        <v>1157.1841851494696</v>
      </c>
      <c r="AO22" s="57">
        <f t="shared" si="12"/>
        <v>284.8530123550201</v>
      </c>
      <c r="AP22" s="57">
        <f t="shared" si="13"/>
        <v>406.97674418604657</v>
      </c>
      <c r="AQ22" s="57">
        <f t="shared" si="35"/>
        <v>167.56803309450063</v>
      </c>
      <c r="AR22" s="56">
        <f t="shared" si="36"/>
        <v>259.70028004212401</v>
      </c>
      <c r="AS22" s="56">
        <f t="shared" si="37"/>
        <v>278.86604422245597</v>
      </c>
      <c r="AT22" s="56">
        <f t="shared" si="38"/>
        <v>291.78626134769814</v>
      </c>
      <c r="AU22" s="56">
        <f t="shared" si="39"/>
        <v>296.36322253560814</v>
      </c>
    </row>
    <row r="23" spans="2:89" s="59" customFormat="1" ht="15" x14ac:dyDescent="0.25">
      <c r="B23" s="51" t="s">
        <v>55</v>
      </c>
      <c r="C23" s="52" t="s">
        <v>46</v>
      </c>
      <c r="D23" s="52" t="s">
        <v>44</v>
      </c>
      <c r="E23" s="53">
        <v>1.2205730065585088</v>
      </c>
      <c r="F23" s="53">
        <f t="shared" si="14"/>
        <v>0.24411460131170176</v>
      </c>
      <c r="G23" s="53">
        <f t="shared" si="15"/>
        <v>0.12205730065585088</v>
      </c>
      <c r="H23" s="53">
        <f t="shared" si="16"/>
        <v>4.882292026234035E-2</v>
      </c>
      <c r="I23" s="53">
        <f t="shared" si="17"/>
        <v>2.4411460131170175E-2</v>
      </c>
      <c r="J23" s="53">
        <v>4.1479999999999998E-3</v>
      </c>
      <c r="K23" s="54">
        <f t="shared" si="40"/>
        <v>1.9662895927601809</v>
      </c>
      <c r="L23" s="54">
        <f t="shared" si="41"/>
        <v>578.59209257473481</v>
      </c>
      <c r="M23" s="54">
        <f t="shared" si="42"/>
        <v>1.9596299787035167</v>
      </c>
      <c r="N23" s="55">
        <v>1.66</v>
      </c>
      <c r="O23" s="55">
        <f t="shared" si="43"/>
        <v>2.0261511908871244</v>
      </c>
      <c r="P23" s="55">
        <f t="shared" si="19"/>
        <v>0.40523023817742493</v>
      </c>
      <c r="Q23" s="55">
        <f t="shared" si="20"/>
        <v>0.20261511908871246</v>
      </c>
      <c r="R23" s="55">
        <f t="shared" si="21"/>
        <v>8.104604763548498E-2</v>
      </c>
      <c r="S23" s="55">
        <f t="shared" si="22"/>
        <v>4.052302381774249E-2</v>
      </c>
      <c r="T23" s="55">
        <f t="shared" si="23"/>
        <v>6.8856799999999991E-3</v>
      </c>
      <c r="U23" s="55">
        <v>5.1599999999999997E-3</v>
      </c>
      <c r="V23" s="56">
        <f t="shared" si="24"/>
        <v>1.0364478275091318</v>
      </c>
      <c r="W23" s="56">
        <f t="shared" si="25"/>
        <v>5.1822391375456576</v>
      </c>
      <c r="X23" s="56">
        <f t="shared" si="26"/>
        <v>10.364478275091315</v>
      </c>
      <c r="Y23" s="56">
        <f t="shared" si="27"/>
        <v>25.911195687728291</v>
      </c>
      <c r="Z23" s="56">
        <f t="shared" si="28"/>
        <v>51.822391375456583</v>
      </c>
      <c r="AA23" s="57">
        <f t="shared" si="4"/>
        <v>304.98077168848977</v>
      </c>
      <c r="AB23" s="57">
        <f t="shared" si="5"/>
        <v>406.97674418604657</v>
      </c>
      <c r="AC23" s="56">
        <f t="shared" si="6"/>
        <v>1.0329374887744442</v>
      </c>
      <c r="AD23" s="56">
        <f t="shared" si="44"/>
        <v>1.0303224531426034</v>
      </c>
      <c r="AE23" s="56">
        <f t="shared" si="29"/>
        <v>5.0326412537113727</v>
      </c>
      <c r="AF23" s="56">
        <f t="shared" si="8"/>
        <v>9.7828760952862055</v>
      </c>
      <c r="AG23" s="56">
        <f t="shared" si="9"/>
        <v>22.558395394947166</v>
      </c>
      <c r="AH23" s="56">
        <f t="shared" si="30"/>
        <v>39.947722646553594</v>
      </c>
      <c r="AI23" s="56">
        <f t="shared" si="10"/>
        <v>1.9662895927601809</v>
      </c>
      <c r="AJ23" s="56">
        <f t="shared" si="31"/>
        <v>9.8314479638009047</v>
      </c>
      <c r="AK23" s="56">
        <f t="shared" si="32"/>
        <v>19.662895927601809</v>
      </c>
      <c r="AL23" s="56">
        <f t="shared" si="33"/>
        <v>49.157239819004523</v>
      </c>
      <c r="AM23" s="56">
        <f t="shared" si="34"/>
        <v>98.314479638009047</v>
      </c>
      <c r="AN23" s="57">
        <f t="shared" si="11"/>
        <v>578.59209257473481</v>
      </c>
      <c r="AO23" s="56">
        <f t="shared" si="12"/>
        <v>1.9596299787035167</v>
      </c>
      <c r="AP23" s="57">
        <f t="shared" si="13"/>
        <v>406.97674418604657</v>
      </c>
      <c r="AQ23" s="56">
        <f t="shared" si="35"/>
        <v>1.9502393989066547</v>
      </c>
      <c r="AR23" s="56">
        <f t="shared" si="36"/>
        <v>9.4428801376413904</v>
      </c>
      <c r="AS23" s="56">
        <f t="shared" si="37"/>
        <v>18.167718447720716</v>
      </c>
      <c r="AT23" s="56">
        <f t="shared" si="38"/>
        <v>40.769134787546392</v>
      </c>
      <c r="AU23" s="56">
        <f t="shared" si="39"/>
        <v>69.652832602622794</v>
      </c>
      <c r="AV23" s="58"/>
      <c r="AW23" s="58"/>
      <c r="AX23" s="58"/>
      <c r="AY23" s="58"/>
      <c r="AZ23" s="58"/>
      <c r="BA23" s="58"/>
      <c r="BB23" s="58"/>
      <c r="BC23" s="58"/>
      <c r="BD23" s="58"/>
      <c r="BE23" s="58"/>
      <c r="BF23" s="58"/>
      <c r="BG23" s="58"/>
      <c r="BH23" s="58"/>
      <c r="BI23" s="58"/>
      <c r="BJ23" s="58"/>
      <c r="BK23" s="58"/>
      <c r="BL23" s="58"/>
      <c r="BM23" s="58"/>
      <c r="BN23" s="58"/>
      <c r="BO23" s="58"/>
      <c r="BP23" s="58"/>
      <c r="BQ23" s="58"/>
      <c r="BR23" s="58"/>
      <c r="BS23" s="58"/>
      <c r="BT23" s="58"/>
      <c r="BU23" s="58"/>
      <c r="BV23" s="58"/>
      <c r="BW23" s="58"/>
      <c r="BX23" s="58"/>
      <c r="BY23" s="58"/>
      <c r="BZ23" s="58"/>
      <c r="CA23" s="58"/>
      <c r="CB23" s="58"/>
      <c r="CC23" s="58"/>
      <c r="CD23" s="58"/>
      <c r="CE23" s="58"/>
      <c r="CF23" s="58"/>
      <c r="CG23" s="58"/>
      <c r="CH23" s="58"/>
      <c r="CI23" s="58"/>
      <c r="CJ23" s="58"/>
      <c r="CK23" s="58"/>
    </row>
    <row r="24" spans="2:89" s="58" customFormat="1" ht="15" x14ac:dyDescent="0.25">
      <c r="B24" s="51" t="s">
        <v>55</v>
      </c>
      <c r="C24" s="52" t="s">
        <v>46</v>
      </c>
      <c r="D24" s="51" t="s">
        <v>45</v>
      </c>
      <c r="E24" s="60">
        <v>5.8267172937521559E-2</v>
      </c>
      <c r="F24" s="53">
        <f t="shared" si="14"/>
        <v>1.1653434587504312E-2</v>
      </c>
      <c r="G24" s="53">
        <f t="shared" si="15"/>
        <v>5.8267172937521558E-3</v>
      </c>
      <c r="H24" s="53">
        <f t="shared" si="16"/>
        <v>2.3306869175008624E-3</v>
      </c>
      <c r="I24" s="53">
        <f t="shared" si="17"/>
        <v>1.1653434587504312E-3</v>
      </c>
      <c r="J24" s="60">
        <v>2.0739999999999999E-3</v>
      </c>
      <c r="K24" s="61">
        <f t="shared" si="40"/>
        <v>41.189573459715646</v>
      </c>
      <c r="L24" s="61">
        <f t="shared" si="41"/>
        <v>1157.1841851494696</v>
      </c>
      <c r="M24" s="61">
        <f t="shared" si="42"/>
        <v>39.773837384384407</v>
      </c>
      <c r="N24" s="62">
        <v>1.66</v>
      </c>
      <c r="O24" s="62">
        <f t="shared" si="43"/>
        <v>9.6723507076285783E-2</v>
      </c>
      <c r="P24" s="55">
        <f t="shared" si="19"/>
        <v>1.9344701415257157E-2</v>
      </c>
      <c r="Q24" s="55">
        <f t="shared" si="20"/>
        <v>9.6723507076285787E-3</v>
      </c>
      <c r="R24" s="55">
        <f t="shared" si="21"/>
        <v>3.8689402830514312E-3</v>
      </c>
      <c r="S24" s="55">
        <f t="shared" si="22"/>
        <v>1.9344701415257156E-3</v>
      </c>
      <c r="T24" s="62">
        <f t="shared" si="23"/>
        <v>3.4428399999999995E-3</v>
      </c>
      <c r="U24" s="62">
        <v>5.1599999999999997E-3</v>
      </c>
      <c r="V24" s="57">
        <f t="shared" si="24"/>
        <v>21.711371552560962</v>
      </c>
      <c r="W24" s="56">
        <f t="shared" si="25"/>
        <v>108.55685776280481</v>
      </c>
      <c r="X24" s="56">
        <f t="shared" si="26"/>
        <v>217.11371552560962</v>
      </c>
      <c r="Y24" s="56">
        <f t="shared" si="27"/>
        <v>542.78428881402408</v>
      </c>
      <c r="Z24" s="56">
        <f t="shared" si="28"/>
        <v>1085.5685776280482</v>
      </c>
      <c r="AA24" s="57">
        <f t="shared" si="4"/>
        <v>609.96154337697953</v>
      </c>
      <c r="AB24" s="57">
        <f t="shared" si="5"/>
        <v>406.97674418604657</v>
      </c>
      <c r="AC24" s="57">
        <f t="shared" si="6"/>
        <v>20.965125127311062</v>
      </c>
      <c r="AD24" s="57">
        <f t="shared" si="44"/>
        <v>19.938031255171239</v>
      </c>
      <c r="AE24" s="56">
        <f t="shared" si="29"/>
        <v>75.140777816454559</v>
      </c>
      <c r="AF24" s="56">
        <f t="shared" si="8"/>
        <v>114.90988157641502</v>
      </c>
      <c r="AG24" s="56">
        <f t="shared" si="9"/>
        <v>168.38013117131339</v>
      </c>
      <c r="AH24" s="56">
        <f t="shared" si="30"/>
        <v>199.29184695098451</v>
      </c>
      <c r="AI24" s="57">
        <f t="shared" si="10"/>
        <v>41.189573459715646</v>
      </c>
      <c r="AJ24" s="56">
        <f t="shared" si="31"/>
        <v>205.94786729857825</v>
      </c>
      <c r="AK24" s="56">
        <f t="shared" si="32"/>
        <v>411.89573459715649</v>
      </c>
      <c r="AL24" s="56">
        <f t="shared" si="33"/>
        <v>1029.7393364928912</v>
      </c>
      <c r="AM24" s="56">
        <f t="shared" si="34"/>
        <v>2059.4786729857824</v>
      </c>
      <c r="AN24" s="57">
        <f t="shared" si="11"/>
        <v>1157.1841851494696</v>
      </c>
      <c r="AO24" s="57">
        <f t="shared" si="12"/>
        <v>39.773837384384407</v>
      </c>
      <c r="AP24" s="57">
        <f t="shared" si="13"/>
        <v>406.97674418604657</v>
      </c>
      <c r="AQ24" s="57">
        <f t="shared" si="35"/>
        <v>36.232805306220108</v>
      </c>
      <c r="AR24" s="56">
        <f t="shared" si="36"/>
        <v>122.29562683677695</v>
      </c>
      <c r="AS24" s="56">
        <f t="shared" si="37"/>
        <v>173.94001488298323</v>
      </c>
      <c r="AT24" s="56">
        <f t="shared" si="38"/>
        <v>232.96832237581816</v>
      </c>
      <c r="AU24" s="56">
        <f t="shared" si="39"/>
        <v>262.68303995870957</v>
      </c>
    </row>
    <row r="25" spans="2:89" s="59" customFormat="1" ht="15" x14ac:dyDescent="0.25">
      <c r="B25" s="51" t="s">
        <v>56</v>
      </c>
      <c r="C25" s="52" t="s">
        <v>46</v>
      </c>
      <c r="D25" s="52" t="s">
        <v>44</v>
      </c>
      <c r="E25" s="53">
        <v>0.67656196064894703</v>
      </c>
      <c r="F25" s="53">
        <f t="shared" si="14"/>
        <v>0.13531239212978941</v>
      </c>
      <c r="G25" s="53">
        <f t="shared" si="15"/>
        <v>6.7656196064894703E-2</v>
      </c>
      <c r="H25" s="53">
        <f t="shared" si="16"/>
        <v>2.7062478425957881E-2</v>
      </c>
      <c r="I25" s="53">
        <f t="shared" si="17"/>
        <v>1.3531239212978941E-2</v>
      </c>
      <c r="J25" s="53">
        <v>4.1479999999999998E-3</v>
      </c>
      <c r="K25" s="54">
        <f t="shared" si="40"/>
        <v>3.5473469387755108</v>
      </c>
      <c r="L25" s="54">
        <f t="shared" si="41"/>
        <v>578.59209257473481</v>
      </c>
      <c r="M25" s="54">
        <f t="shared" si="42"/>
        <v>3.5257306911037229</v>
      </c>
      <c r="N25" s="55">
        <v>1.66</v>
      </c>
      <c r="O25" s="55">
        <f t="shared" si="43"/>
        <v>1.1230928546772521</v>
      </c>
      <c r="P25" s="55">
        <f t="shared" si="19"/>
        <v>0.2246185709354504</v>
      </c>
      <c r="Q25" s="55">
        <f t="shared" si="20"/>
        <v>0.1123092854677252</v>
      </c>
      <c r="R25" s="55">
        <f t="shared" si="21"/>
        <v>4.4923714187090083E-2</v>
      </c>
      <c r="S25" s="55">
        <f t="shared" si="22"/>
        <v>2.2461857093545042E-2</v>
      </c>
      <c r="T25" s="55">
        <f t="shared" si="23"/>
        <v>6.8856799999999991E-3</v>
      </c>
      <c r="U25" s="55">
        <v>5.1599999999999997E-3</v>
      </c>
      <c r="V25" s="56">
        <f t="shared" si="24"/>
        <v>1.8698364888123931</v>
      </c>
      <c r="W25" s="56">
        <f t="shared" si="25"/>
        <v>9.3491824440619649</v>
      </c>
      <c r="X25" s="56">
        <f t="shared" si="26"/>
        <v>18.69836488812393</v>
      </c>
      <c r="Y25" s="56">
        <f t="shared" si="27"/>
        <v>46.745912220309826</v>
      </c>
      <c r="Z25" s="56">
        <f t="shared" si="28"/>
        <v>93.491824440619652</v>
      </c>
      <c r="AA25" s="57">
        <f t="shared" si="4"/>
        <v>304.98077168848977</v>
      </c>
      <c r="AB25" s="57">
        <f t="shared" si="5"/>
        <v>406.97674418604657</v>
      </c>
      <c r="AC25" s="56">
        <f t="shared" si="6"/>
        <v>1.8584423823588903</v>
      </c>
      <c r="AD25" s="56">
        <f t="shared" si="44"/>
        <v>1.8499944595723572</v>
      </c>
      <c r="AE25" s="56">
        <f t="shared" si="29"/>
        <v>8.8733300094942091</v>
      </c>
      <c r="AF25" s="56">
        <f t="shared" si="8"/>
        <v>16.887142319580548</v>
      </c>
      <c r="AG25" s="56">
        <f t="shared" si="9"/>
        <v>36.861898041315037</v>
      </c>
      <c r="AH25" s="56">
        <f t="shared" si="30"/>
        <v>60.856270162289405</v>
      </c>
      <c r="AI25" s="56">
        <f t="shared" si="10"/>
        <v>3.5473469387755108</v>
      </c>
      <c r="AJ25" s="56">
        <f t="shared" si="31"/>
        <v>17.736734693877555</v>
      </c>
      <c r="AK25" s="56">
        <f t="shared" si="32"/>
        <v>35.473469387755109</v>
      </c>
      <c r="AL25" s="56">
        <f t="shared" si="33"/>
        <v>88.68367346938777</v>
      </c>
      <c r="AM25" s="56">
        <f t="shared" si="34"/>
        <v>177.36734693877554</v>
      </c>
      <c r="AN25" s="57">
        <f t="shared" si="11"/>
        <v>578.59209257473481</v>
      </c>
      <c r="AO25" s="56">
        <f t="shared" si="12"/>
        <v>3.5257306911037229</v>
      </c>
      <c r="AP25" s="57">
        <f t="shared" si="13"/>
        <v>406.97674418604657</v>
      </c>
      <c r="AQ25" s="56">
        <f t="shared" si="35"/>
        <v>3.4954488349226831</v>
      </c>
      <c r="AR25" s="56">
        <f t="shared" si="36"/>
        <v>16.511011969319387</v>
      </c>
      <c r="AS25" s="56">
        <f t="shared" si="37"/>
        <v>30.887498636388553</v>
      </c>
      <c r="AT25" s="56">
        <f t="shared" si="38"/>
        <v>64.676740707521162</v>
      </c>
      <c r="AU25" s="56">
        <f t="shared" si="39"/>
        <v>101.79678938277408</v>
      </c>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8"/>
      <c r="BY25" s="58"/>
      <c r="BZ25" s="58"/>
      <c r="CA25" s="58"/>
      <c r="CB25" s="58"/>
      <c r="CC25" s="58"/>
      <c r="CD25" s="58"/>
      <c r="CE25" s="58"/>
      <c r="CF25" s="58"/>
      <c r="CG25" s="58"/>
      <c r="CH25" s="58"/>
      <c r="CI25" s="58"/>
      <c r="CJ25" s="58"/>
      <c r="CK25" s="58"/>
    </row>
    <row r="26" spans="2:89" s="58" customFormat="1" ht="15" x14ac:dyDescent="0.25">
      <c r="B26" s="51" t="s">
        <v>56</v>
      </c>
      <c r="C26" s="52" t="s">
        <v>46</v>
      </c>
      <c r="D26" s="51" t="s">
        <v>45</v>
      </c>
      <c r="E26" s="60">
        <v>3.8660683465654121E-2</v>
      </c>
      <c r="F26" s="53">
        <f t="shared" si="14"/>
        <v>7.7321366931308241E-3</v>
      </c>
      <c r="G26" s="53">
        <f t="shared" si="15"/>
        <v>3.8660683465654121E-3</v>
      </c>
      <c r="H26" s="53">
        <f t="shared" si="16"/>
        <v>1.5464273386261648E-3</v>
      </c>
      <c r="I26" s="53">
        <f t="shared" si="17"/>
        <v>7.7321366931308241E-4</v>
      </c>
      <c r="J26" s="60">
        <v>2.0739999999999999E-3</v>
      </c>
      <c r="K26" s="61">
        <f t="shared" si="40"/>
        <v>62.078571428571436</v>
      </c>
      <c r="L26" s="61">
        <f t="shared" si="41"/>
        <v>1157.1841851494696</v>
      </c>
      <c r="M26" s="61">
        <f t="shared" si="42"/>
        <v>58.917850730903204</v>
      </c>
      <c r="N26" s="62">
        <v>1.66</v>
      </c>
      <c r="O26" s="62">
        <f t="shared" si="43"/>
        <v>6.4176734552985837E-2</v>
      </c>
      <c r="P26" s="55">
        <f t="shared" si="19"/>
        <v>1.2835346910597168E-2</v>
      </c>
      <c r="Q26" s="55">
        <f t="shared" si="20"/>
        <v>6.417673455298584E-3</v>
      </c>
      <c r="R26" s="55">
        <f t="shared" si="21"/>
        <v>2.5670693821194337E-3</v>
      </c>
      <c r="S26" s="55">
        <f t="shared" si="22"/>
        <v>1.2835346910597168E-3</v>
      </c>
      <c r="T26" s="62">
        <f t="shared" si="23"/>
        <v>3.4428399999999995E-3</v>
      </c>
      <c r="U26" s="62">
        <v>5.1599999999999997E-3</v>
      </c>
      <c r="V26" s="57">
        <f t="shared" si="24"/>
        <v>32.722138554216876</v>
      </c>
      <c r="W26" s="56">
        <f t="shared" si="25"/>
        <v>163.61069277108436</v>
      </c>
      <c r="X26" s="56">
        <f t="shared" si="26"/>
        <v>327.22138554216872</v>
      </c>
      <c r="Y26" s="56">
        <f t="shared" si="27"/>
        <v>818.0534638554218</v>
      </c>
      <c r="Z26" s="56">
        <f t="shared" si="28"/>
        <v>1636.1069277108436</v>
      </c>
      <c r="AA26" s="57">
        <f t="shared" si="4"/>
        <v>609.96154337697953</v>
      </c>
      <c r="AB26" s="57">
        <f t="shared" si="5"/>
        <v>406.97674418604657</v>
      </c>
      <c r="AC26" s="57">
        <f t="shared" si="6"/>
        <v>31.056096017795365</v>
      </c>
      <c r="AD26" s="57">
        <f t="shared" si="44"/>
        <v>28.85424946351031</v>
      </c>
      <c r="AE26" s="56">
        <f t="shared" si="29"/>
        <v>97.956044919169145</v>
      </c>
      <c r="AF26" s="56">
        <f t="shared" si="8"/>
        <v>139.80880255855777</v>
      </c>
      <c r="AG26" s="56">
        <f t="shared" si="9"/>
        <v>188.00510623314793</v>
      </c>
      <c r="AH26" s="56">
        <f t="shared" si="30"/>
        <v>212.41355558767535</v>
      </c>
      <c r="AI26" s="57">
        <f t="shared" si="10"/>
        <v>62.078571428571436</v>
      </c>
      <c r="AJ26" s="56">
        <f t="shared" si="31"/>
        <v>310.39285714285717</v>
      </c>
      <c r="AK26" s="56">
        <f t="shared" si="32"/>
        <v>620.78571428571433</v>
      </c>
      <c r="AL26" s="56">
        <f t="shared" si="33"/>
        <v>1551.9642857142858</v>
      </c>
      <c r="AM26" s="56">
        <f t="shared" si="34"/>
        <v>3103.9285714285716</v>
      </c>
      <c r="AN26" s="57">
        <f t="shared" si="11"/>
        <v>1157.1841851494696</v>
      </c>
      <c r="AO26" s="57">
        <f t="shared" si="12"/>
        <v>58.917850730903204</v>
      </c>
      <c r="AP26" s="57">
        <f t="shared" si="13"/>
        <v>406.97674418604657</v>
      </c>
      <c r="AQ26" s="57">
        <f t="shared" si="35"/>
        <v>51.466995596239563</v>
      </c>
      <c r="AR26" s="56">
        <f t="shared" si="36"/>
        <v>152.8343166990345</v>
      </c>
      <c r="AS26" s="56">
        <f t="shared" si="37"/>
        <v>202.75045859181316</v>
      </c>
      <c r="AT26" s="56">
        <f t="shared" si="38"/>
        <v>252.16520084789136</v>
      </c>
      <c r="AU26" s="56">
        <f t="shared" si="39"/>
        <v>274.46273407755399</v>
      </c>
    </row>
    <row r="27" spans="2:89" s="59" customFormat="1" ht="15" x14ac:dyDescent="0.25">
      <c r="B27" s="51" t="s">
        <v>57</v>
      </c>
      <c r="C27" s="52" t="s">
        <v>46</v>
      </c>
      <c r="D27" s="52" t="s">
        <v>44</v>
      </c>
      <c r="E27" s="61" t="s">
        <v>58</v>
      </c>
      <c r="F27" s="61" t="s">
        <v>58</v>
      </c>
      <c r="G27" s="61" t="s">
        <v>58</v>
      </c>
      <c r="H27" s="61" t="s">
        <v>58</v>
      </c>
      <c r="I27" s="61" t="s">
        <v>58</v>
      </c>
      <c r="J27" s="53">
        <v>4.1479999999999998E-3</v>
      </c>
      <c r="K27" s="61" t="s">
        <v>58</v>
      </c>
      <c r="L27" s="54">
        <f>2.4/J27</f>
        <v>578.59209257473481</v>
      </c>
      <c r="M27" s="61" t="s">
        <v>58</v>
      </c>
      <c r="N27" s="55">
        <v>1.66</v>
      </c>
      <c r="O27" s="61" t="s">
        <v>58</v>
      </c>
      <c r="P27" s="61" t="s">
        <v>58</v>
      </c>
      <c r="Q27" s="61" t="s">
        <v>58</v>
      </c>
      <c r="R27" s="61" t="s">
        <v>58</v>
      </c>
      <c r="S27" s="61" t="s">
        <v>58</v>
      </c>
      <c r="T27" s="55">
        <f t="shared" ref="T27:T40" si="45">J27*$N27</f>
        <v>6.8856799999999991E-3</v>
      </c>
      <c r="U27" s="55">
        <v>5.1599999999999997E-3</v>
      </c>
      <c r="V27" s="57" t="s">
        <v>58</v>
      </c>
      <c r="W27" s="57" t="s">
        <v>58</v>
      </c>
      <c r="X27" s="57" t="s">
        <v>58</v>
      </c>
      <c r="Y27" s="57" t="s">
        <v>58</v>
      </c>
      <c r="Z27" s="57" t="s">
        <v>58</v>
      </c>
      <c r="AA27" s="57">
        <f t="shared" ref="AA27:AA40" si="46">2.1/T27</f>
        <v>304.98077168848977</v>
      </c>
      <c r="AB27" s="57">
        <f t="shared" ref="AB27:AB40" si="47">2.1/U27</f>
        <v>406.97674418604657</v>
      </c>
      <c r="AC27" s="57" t="s">
        <v>58</v>
      </c>
      <c r="AD27" s="57">
        <f>1/((1/AA27)+(1/AB27))</f>
        <v>174.33635959115634</v>
      </c>
      <c r="AE27" s="57">
        <f>1/((1/AB27)+(1/AA27))</f>
        <v>174.33635959115634</v>
      </c>
      <c r="AF27" s="56">
        <f>1/((1/AA27)+(1/AB27))</f>
        <v>174.33635959115634</v>
      </c>
      <c r="AG27" s="56">
        <f>1/((1/AA27)+(1/AB27))</f>
        <v>174.33635959115634</v>
      </c>
      <c r="AH27" s="56">
        <f>1/((1/AA27)+(1/AB27))</f>
        <v>174.33635959115634</v>
      </c>
      <c r="AI27" s="57" t="str">
        <f t="shared" si="10"/>
        <v>-</v>
      </c>
      <c r="AJ27" s="57" t="s">
        <v>58</v>
      </c>
      <c r="AK27" s="57" t="s">
        <v>58</v>
      </c>
      <c r="AL27" s="57" t="s">
        <v>58</v>
      </c>
      <c r="AM27" s="57" t="s">
        <v>58</v>
      </c>
      <c r="AN27" s="57">
        <f t="shared" si="11"/>
        <v>578.59209257473481</v>
      </c>
      <c r="AO27" s="57" t="str">
        <f t="shared" si="12"/>
        <v>-</v>
      </c>
      <c r="AP27" s="57">
        <f t="shared" si="13"/>
        <v>406.97674418604657</v>
      </c>
      <c r="AQ27" s="57">
        <f>1/((1/AN27)+(1/AP27))</f>
        <v>238.92144035496898</v>
      </c>
      <c r="AR27" s="57">
        <f>1/((1/AN27)+(1/AP27))</f>
        <v>238.92144035496898</v>
      </c>
      <c r="AS27" s="57">
        <f>1/((1/AN27)+(1/AP27))</f>
        <v>238.92144035496898</v>
      </c>
      <c r="AT27" s="57">
        <f>1/((1/AN27)+(1/AP27))</f>
        <v>238.92144035496898</v>
      </c>
      <c r="AU27" s="57">
        <f>1/((1/AN27)+(1/AP27))</f>
        <v>238.92144035496898</v>
      </c>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row>
    <row r="28" spans="2:89" s="58" customFormat="1" ht="15" x14ac:dyDescent="0.25">
      <c r="B28" s="51" t="s">
        <v>57</v>
      </c>
      <c r="C28" s="52" t="s">
        <v>46</v>
      </c>
      <c r="D28" s="51" t="s">
        <v>45</v>
      </c>
      <c r="E28" s="61" t="s">
        <v>58</v>
      </c>
      <c r="F28" s="61" t="s">
        <v>58</v>
      </c>
      <c r="G28" s="61" t="s">
        <v>58</v>
      </c>
      <c r="H28" s="61" t="s">
        <v>58</v>
      </c>
      <c r="I28" s="61" t="s">
        <v>58</v>
      </c>
      <c r="J28" s="60">
        <v>2.0739999999999999E-3</v>
      </c>
      <c r="K28" s="61" t="s">
        <v>58</v>
      </c>
      <c r="L28" s="61">
        <f>2.4/J28</f>
        <v>1157.1841851494696</v>
      </c>
      <c r="M28" s="61" t="s">
        <v>58</v>
      </c>
      <c r="N28" s="62">
        <v>1.66</v>
      </c>
      <c r="O28" s="61" t="s">
        <v>58</v>
      </c>
      <c r="P28" s="61" t="s">
        <v>58</v>
      </c>
      <c r="Q28" s="61" t="s">
        <v>58</v>
      </c>
      <c r="R28" s="61" t="s">
        <v>58</v>
      </c>
      <c r="S28" s="61" t="s">
        <v>58</v>
      </c>
      <c r="T28" s="62">
        <f t="shared" si="45"/>
        <v>3.4428399999999995E-3</v>
      </c>
      <c r="U28" s="62">
        <v>5.1599999999999997E-3</v>
      </c>
      <c r="V28" s="57" t="s">
        <v>58</v>
      </c>
      <c r="W28" s="57" t="s">
        <v>58</v>
      </c>
      <c r="X28" s="57" t="s">
        <v>58</v>
      </c>
      <c r="Y28" s="57" t="s">
        <v>58</v>
      </c>
      <c r="Z28" s="57" t="s">
        <v>58</v>
      </c>
      <c r="AA28" s="57">
        <f t="shared" si="46"/>
        <v>609.96154337697953</v>
      </c>
      <c r="AB28" s="57">
        <f t="shared" si="47"/>
        <v>406.97674418604657</v>
      </c>
      <c r="AC28" s="57" t="s">
        <v>58</v>
      </c>
      <c r="AD28" s="57">
        <f>1/((1/AA28)+(1/AB28))</f>
        <v>244.10543494938884</v>
      </c>
      <c r="AE28" s="57">
        <f>1/((1/AB28)+(1/AA28))</f>
        <v>244.10543494938884</v>
      </c>
      <c r="AF28" s="56">
        <f>1/((1/AA28)+(1/AB28))</f>
        <v>244.10543494938884</v>
      </c>
      <c r="AG28" s="56">
        <f>1/((1/AA28)+(1/AB28))</f>
        <v>244.10543494938884</v>
      </c>
      <c r="AH28" s="56">
        <f>1/((1/AA28)+(1/AB28))</f>
        <v>244.10543494938884</v>
      </c>
      <c r="AI28" s="57" t="str">
        <f t="shared" si="10"/>
        <v>-</v>
      </c>
      <c r="AJ28" s="57" t="s">
        <v>58</v>
      </c>
      <c r="AK28" s="57" t="s">
        <v>58</v>
      </c>
      <c r="AL28" s="57" t="s">
        <v>58</v>
      </c>
      <c r="AM28" s="57" t="s">
        <v>58</v>
      </c>
      <c r="AN28" s="57">
        <f t="shared" si="11"/>
        <v>1157.1841851494696</v>
      </c>
      <c r="AO28" s="57" t="str">
        <f t="shared" si="12"/>
        <v>-</v>
      </c>
      <c r="AP28" s="57">
        <f t="shared" si="13"/>
        <v>406.97674418604657</v>
      </c>
      <c r="AQ28" s="57">
        <f>1/((1/AN28)+(1/AP28))</f>
        <v>301.08606043227354</v>
      </c>
      <c r="AR28" s="57">
        <f>1/((1/AN28)+(1/AP28))</f>
        <v>301.08606043227354</v>
      </c>
      <c r="AS28" s="57">
        <f>1/((1/AN28)+(1/AP28))</f>
        <v>301.08606043227354</v>
      </c>
      <c r="AT28" s="57">
        <f>1/((1/AN28)+(1/AP28))</f>
        <v>301.08606043227354</v>
      </c>
      <c r="AU28" s="57">
        <f>1/((1/AN28)+(1/AP28))</f>
        <v>301.08606043227354</v>
      </c>
    </row>
    <row r="29" spans="2:89" s="59" customFormat="1" ht="15" x14ac:dyDescent="0.25">
      <c r="B29" s="51" t="s">
        <v>59</v>
      </c>
      <c r="C29" s="52" t="s">
        <v>46</v>
      </c>
      <c r="D29" s="52" t="s">
        <v>44</v>
      </c>
      <c r="E29" s="53">
        <v>0.37279944770452184</v>
      </c>
      <c r="F29" s="53">
        <f t="shared" si="14"/>
        <v>7.4559889540904367E-2</v>
      </c>
      <c r="G29" s="53">
        <f t="shared" si="15"/>
        <v>3.7279944770452184E-2</v>
      </c>
      <c r="H29" s="53">
        <f t="shared" si="16"/>
        <v>1.4911977908180874E-2</v>
      </c>
      <c r="I29" s="53">
        <f t="shared" si="17"/>
        <v>7.4559889540904371E-3</v>
      </c>
      <c r="J29" s="53">
        <v>4.1479999999999998E-3</v>
      </c>
      <c r="K29" s="54">
        <f>2.4/E29</f>
        <v>6.4377777777777787</v>
      </c>
      <c r="L29" s="54">
        <f t="shared" ref="L29:L30" si="48">2.4/J29</f>
        <v>578.59209257473481</v>
      </c>
      <c r="M29" s="54">
        <f t="shared" ref="M29:M30" si="49">1/((1/K29)+(1/L29))</f>
        <v>6.3669352707258282</v>
      </c>
      <c r="N29" s="55">
        <v>1.66</v>
      </c>
      <c r="O29" s="55">
        <f>E29*$N29</f>
        <v>0.61884708318950621</v>
      </c>
      <c r="P29" s="55">
        <f t="shared" si="19"/>
        <v>0.12376941663790124</v>
      </c>
      <c r="Q29" s="55">
        <f t="shared" ref="Q29:S30" si="50">G29*$N29</f>
        <v>6.1884708318950619E-2</v>
      </c>
      <c r="R29" s="55">
        <f t="shared" si="50"/>
        <v>2.4753883327580248E-2</v>
      </c>
      <c r="S29" s="55">
        <f t="shared" si="50"/>
        <v>1.2376941663790124E-2</v>
      </c>
      <c r="T29" s="55">
        <f t="shared" si="45"/>
        <v>6.8856799999999991E-3</v>
      </c>
      <c r="U29" s="55">
        <v>5.1599999999999997E-3</v>
      </c>
      <c r="V29" s="56">
        <f>2.1/O29</f>
        <v>3.3934069611780466</v>
      </c>
      <c r="W29" s="56">
        <f t="shared" si="25"/>
        <v>16.967034805890233</v>
      </c>
      <c r="X29" s="56">
        <f>2.1/Q29</f>
        <v>33.934069611780465</v>
      </c>
      <c r="Y29" s="56">
        <f>2.1/R29</f>
        <v>84.835174029451167</v>
      </c>
      <c r="Z29" s="56">
        <f t="shared" si="28"/>
        <v>169.67034805890233</v>
      </c>
      <c r="AA29" s="57">
        <f t="shared" si="46"/>
        <v>304.98077168848977</v>
      </c>
      <c r="AB29" s="57">
        <f t="shared" si="47"/>
        <v>406.97674418604657</v>
      </c>
      <c r="AC29" s="56">
        <f>1/((1/V29)+(1/AA29))</f>
        <v>3.3560652782440372</v>
      </c>
      <c r="AD29" s="56">
        <f t="shared" ref="AD29:AD40" si="51">1/((1/V29)+(1/AA29)+(1/AB29))</f>
        <v>3.3286164028627585</v>
      </c>
      <c r="AE29" s="56">
        <f t="shared" si="29"/>
        <v>15.462198621400997</v>
      </c>
      <c r="AF29" s="56">
        <f>1/((1/X29)+(1/AA29)+(1/AB29))</f>
        <v>28.405099009356963</v>
      </c>
      <c r="AG29" s="56">
        <f>1/((1/Y29)+(1/AA29)+(1/AB29))</f>
        <v>57.065894540822129</v>
      </c>
      <c r="AH29" s="56">
        <f t="shared" si="30"/>
        <v>85.985854791074175</v>
      </c>
      <c r="AI29" s="56">
        <f t="shared" si="10"/>
        <v>6.4377777777777787</v>
      </c>
      <c r="AJ29" s="56">
        <f t="shared" si="31"/>
        <v>32.188888888888897</v>
      </c>
      <c r="AK29" s="56">
        <f t="shared" ref="AK29:AM30" si="52">2.4/G29</f>
        <v>64.377777777777794</v>
      </c>
      <c r="AL29" s="56">
        <f t="shared" si="52"/>
        <v>160.94444444444446</v>
      </c>
      <c r="AM29" s="56">
        <f t="shared" si="52"/>
        <v>321.88888888888891</v>
      </c>
      <c r="AN29" s="57">
        <f t="shared" si="11"/>
        <v>578.59209257473481</v>
      </c>
      <c r="AO29" s="56">
        <f t="shared" si="12"/>
        <v>6.3669352707258282</v>
      </c>
      <c r="AP29" s="57">
        <f t="shared" si="13"/>
        <v>406.97674418604657</v>
      </c>
      <c r="AQ29" s="56">
        <f>1/((1/AI29)+(1/AN29)+(1/AP29))</f>
        <v>6.2688622463726107</v>
      </c>
      <c r="AR29" s="56">
        <f t="shared" si="36"/>
        <v>28.367106919935352</v>
      </c>
      <c r="AS29" s="56">
        <f t="shared" si="37"/>
        <v>50.71305982327587</v>
      </c>
      <c r="AT29" s="56">
        <f t="shared" si="38"/>
        <v>96.164939159754397</v>
      </c>
      <c r="AU29" s="56">
        <f t="shared" si="39"/>
        <v>137.13398801210866</v>
      </c>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row>
    <row r="30" spans="2:89" s="58" customFormat="1" ht="15" x14ac:dyDescent="0.25">
      <c r="B30" s="51" t="s">
        <v>59</v>
      </c>
      <c r="C30" s="52" t="s">
        <v>46</v>
      </c>
      <c r="D30" s="51" t="s">
        <v>45</v>
      </c>
      <c r="E30" s="60">
        <v>2.0711080428028994E-2</v>
      </c>
      <c r="F30" s="53">
        <f t="shared" si="14"/>
        <v>4.1422160856057991E-3</v>
      </c>
      <c r="G30" s="53">
        <f t="shared" si="15"/>
        <v>2.0711080428028996E-3</v>
      </c>
      <c r="H30" s="53">
        <f t="shared" si="16"/>
        <v>8.2844321712115981E-4</v>
      </c>
      <c r="I30" s="53">
        <f t="shared" si="17"/>
        <v>4.142216085605799E-4</v>
      </c>
      <c r="J30" s="60">
        <v>2.0739999999999999E-3</v>
      </c>
      <c r="K30" s="61">
        <f>2.4/E30</f>
        <v>115.88000000000001</v>
      </c>
      <c r="L30" s="61">
        <f t="shared" si="48"/>
        <v>1157.1841851494696</v>
      </c>
      <c r="M30" s="61">
        <f t="shared" si="49"/>
        <v>105.33208375458038</v>
      </c>
      <c r="N30" s="62">
        <v>1.66</v>
      </c>
      <c r="O30" s="62">
        <f>E30*$N30</f>
        <v>3.4380393510528129E-2</v>
      </c>
      <c r="P30" s="55">
        <f t="shared" si="19"/>
        <v>6.8760787021056261E-3</v>
      </c>
      <c r="Q30" s="55">
        <f t="shared" si="50"/>
        <v>3.4380393510528131E-3</v>
      </c>
      <c r="R30" s="55">
        <f t="shared" si="50"/>
        <v>1.3752157404211252E-3</v>
      </c>
      <c r="S30" s="55">
        <f t="shared" si="50"/>
        <v>6.8760787021056259E-4</v>
      </c>
      <c r="T30" s="62">
        <f t="shared" si="45"/>
        <v>3.4428399999999995E-3</v>
      </c>
      <c r="U30" s="62">
        <v>5.1599999999999997E-3</v>
      </c>
      <c r="V30" s="57">
        <f>2.1/O30</f>
        <v>61.081325301204828</v>
      </c>
      <c r="W30" s="56">
        <f t="shared" si="25"/>
        <v>305.40662650602411</v>
      </c>
      <c r="X30" s="56">
        <f>2.1/Q30</f>
        <v>610.81325301204822</v>
      </c>
      <c r="Y30" s="56">
        <f>2.1/R30</f>
        <v>1527.0331325301206</v>
      </c>
      <c r="Z30" s="56">
        <f t="shared" si="28"/>
        <v>3054.0662650602412</v>
      </c>
      <c r="AA30" s="57">
        <f t="shared" si="46"/>
        <v>609.96154337697953</v>
      </c>
      <c r="AB30" s="57">
        <f t="shared" si="47"/>
        <v>406.97674418604657</v>
      </c>
      <c r="AC30" s="57">
        <f>1/((1/V30)+(1/AA30))</f>
        <v>55.521429689914363</v>
      </c>
      <c r="AD30" s="57">
        <f t="shared" si="51"/>
        <v>48.856259254800719</v>
      </c>
      <c r="AE30" s="56">
        <f t="shared" si="29"/>
        <v>135.66839134017371</v>
      </c>
      <c r="AF30" s="56">
        <f>1/((1/X30)+(1/AA30)+(1/AB30))</f>
        <v>174.40586677885642</v>
      </c>
      <c r="AG30" s="56">
        <f>1/((1/Y30)+(1/AA30)+(1/AB30))</f>
        <v>210.46184293127322</v>
      </c>
      <c r="AH30" s="56">
        <f t="shared" si="30"/>
        <v>226.03861830316745</v>
      </c>
      <c r="AI30" s="57">
        <f t="shared" si="10"/>
        <v>115.88000000000001</v>
      </c>
      <c r="AJ30" s="56">
        <f t="shared" si="31"/>
        <v>579.4</v>
      </c>
      <c r="AK30" s="56">
        <f t="shared" si="52"/>
        <v>1158.8</v>
      </c>
      <c r="AL30" s="56">
        <f t="shared" si="52"/>
        <v>2897</v>
      </c>
      <c r="AM30" s="56">
        <f t="shared" si="52"/>
        <v>5794</v>
      </c>
      <c r="AN30" s="57">
        <f t="shared" si="11"/>
        <v>1157.1841851494696</v>
      </c>
      <c r="AO30" s="57">
        <f t="shared" si="12"/>
        <v>105.33208375458038</v>
      </c>
      <c r="AP30" s="57">
        <f t="shared" si="13"/>
        <v>406.97674418604657</v>
      </c>
      <c r="AQ30" s="57">
        <f>1/((1/AI30)+(1/AN30)+(1/AP30))</f>
        <v>83.675521807988758</v>
      </c>
      <c r="AR30" s="56">
        <f t="shared" si="36"/>
        <v>198.12836483613796</v>
      </c>
      <c r="AS30" s="56">
        <f t="shared" si="37"/>
        <v>238.99024470828189</v>
      </c>
      <c r="AT30" s="56">
        <f t="shared" si="38"/>
        <v>272.74010160764664</v>
      </c>
      <c r="AU30" s="56">
        <f t="shared" si="39"/>
        <v>286.21296185945414</v>
      </c>
    </row>
    <row r="31" spans="2:89" s="59" customFormat="1" ht="15" x14ac:dyDescent="0.25">
      <c r="B31" s="51" t="s">
        <v>60</v>
      </c>
      <c r="C31" s="52" t="s">
        <v>46</v>
      </c>
      <c r="D31" s="52" t="s">
        <v>44</v>
      </c>
      <c r="E31" s="61" t="s">
        <v>58</v>
      </c>
      <c r="F31" s="61" t="s">
        <v>58</v>
      </c>
      <c r="G31" s="61" t="s">
        <v>58</v>
      </c>
      <c r="H31" s="61" t="s">
        <v>58</v>
      </c>
      <c r="I31" s="61" t="s">
        <v>58</v>
      </c>
      <c r="J31" s="53">
        <v>4.1479999999999998E-3</v>
      </c>
      <c r="K31" s="61" t="s">
        <v>58</v>
      </c>
      <c r="L31" s="54">
        <f>2.4/J31</f>
        <v>578.59209257473481</v>
      </c>
      <c r="M31" s="61" t="s">
        <v>58</v>
      </c>
      <c r="N31" s="55">
        <v>1.66</v>
      </c>
      <c r="O31" s="61" t="s">
        <v>58</v>
      </c>
      <c r="P31" s="61" t="s">
        <v>58</v>
      </c>
      <c r="Q31" s="61" t="s">
        <v>58</v>
      </c>
      <c r="R31" s="61" t="s">
        <v>58</v>
      </c>
      <c r="S31" s="61" t="s">
        <v>58</v>
      </c>
      <c r="T31" s="55">
        <f t="shared" si="45"/>
        <v>6.8856799999999991E-3</v>
      </c>
      <c r="U31" s="55">
        <v>5.1599999999999997E-3</v>
      </c>
      <c r="V31" s="57" t="s">
        <v>58</v>
      </c>
      <c r="W31" s="57" t="s">
        <v>58</v>
      </c>
      <c r="X31" s="57" t="s">
        <v>58</v>
      </c>
      <c r="Y31" s="57" t="s">
        <v>58</v>
      </c>
      <c r="Z31" s="57" t="s">
        <v>58</v>
      </c>
      <c r="AA31" s="57">
        <f t="shared" si="46"/>
        <v>304.98077168848977</v>
      </c>
      <c r="AB31" s="57">
        <f t="shared" si="47"/>
        <v>406.97674418604657</v>
      </c>
      <c r="AC31" s="57" t="s">
        <v>58</v>
      </c>
      <c r="AD31" s="57">
        <f t="shared" ref="AD31:AD32" si="53">1/((1/AA31)+(1/AB31))</f>
        <v>174.33635959115634</v>
      </c>
      <c r="AE31" s="57">
        <f>1/((1/AB31)+(1/AA31))</f>
        <v>174.33635959115634</v>
      </c>
      <c r="AF31" s="56">
        <f>1/((1/AA31)+(1/AB31))</f>
        <v>174.33635959115634</v>
      </c>
      <c r="AG31" s="56">
        <f>1/((1/AA31)+(1/AB31))</f>
        <v>174.33635959115634</v>
      </c>
      <c r="AH31" s="56">
        <f>1/((1/AA31)+(1/AB31))</f>
        <v>174.33635959115634</v>
      </c>
      <c r="AI31" s="57" t="str">
        <f t="shared" si="10"/>
        <v>-</v>
      </c>
      <c r="AJ31" s="57" t="s">
        <v>58</v>
      </c>
      <c r="AK31" s="57" t="s">
        <v>58</v>
      </c>
      <c r="AL31" s="57" t="s">
        <v>58</v>
      </c>
      <c r="AM31" s="57" t="s">
        <v>58</v>
      </c>
      <c r="AN31" s="57">
        <f t="shared" si="11"/>
        <v>578.59209257473481</v>
      </c>
      <c r="AO31" s="57" t="str">
        <f t="shared" si="12"/>
        <v>-</v>
      </c>
      <c r="AP31" s="57">
        <f t="shared" si="13"/>
        <v>406.97674418604657</v>
      </c>
      <c r="AQ31" s="57">
        <f>1/((1/AN31)+(1/AP31))</f>
        <v>238.92144035496898</v>
      </c>
      <c r="AR31" s="57">
        <f>1/((1/AN31)+(1/AP31))</f>
        <v>238.92144035496898</v>
      </c>
      <c r="AS31" s="57">
        <f>1/((1/AN31)+(1/AP31))</f>
        <v>238.92144035496898</v>
      </c>
      <c r="AT31" s="57">
        <f>1/((1/AN31)+(1/AP31))</f>
        <v>238.92144035496898</v>
      </c>
      <c r="AU31" s="57">
        <f>1/((1/AN31)+(1/AP31))</f>
        <v>238.92144035496898</v>
      </c>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row>
    <row r="32" spans="2:89" s="58" customFormat="1" ht="15" x14ac:dyDescent="0.25">
      <c r="B32" s="51" t="s">
        <v>60</v>
      </c>
      <c r="C32" s="52" t="s">
        <v>46</v>
      </c>
      <c r="D32" s="51" t="s">
        <v>45</v>
      </c>
      <c r="E32" s="61" t="s">
        <v>58</v>
      </c>
      <c r="F32" s="61" t="s">
        <v>58</v>
      </c>
      <c r="G32" s="61" t="s">
        <v>58</v>
      </c>
      <c r="H32" s="61" t="s">
        <v>58</v>
      </c>
      <c r="I32" s="61" t="s">
        <v>58</v>
      </c>
      <c r="J32" s="60">
        <v>2.0739999999999999E-3</v>
      </c>
      <c r="K32" s="61" t="s">
        <v>58</v>
      </c>
      <c r="L32" s="61">
        <f>2.4/J32</f>
        <v>1157.1841851494696</v>
      </c>
      <c r="M32" s="61" t="s">
        <v>58</v>
      </c>
      <c r="N32" s="62">
        <v>1.66</v>
      </c>
      <c r="O32" s="61" t="s">
        <v>58</v>
      </c>
      <c r="P32" s="61" t="s">
        <v>58</v>
      </c>
      <c r="Q32" s="61" t="s">
        <v>58</v>
      </c>
      <c r="R32" s="61" t="s">
        <v>58</v>
      </c>
      <c r="S32" s="61" t="s">
        <v>58</v>
      </c>
      <c r="T32" s="62">
        <f t="shared" si="45"/>
        <v>3.4428399999999995E-3</v>
      </c>
      <c r="U32" s="62">
        <v>5.1599999999999997E-3</v>
      </c>
      <c r="V32" s="57" t="s">
        <v>58</v>
      </c>
      <c r="W32" s="57" t="s">
        <v>58</v>
      </c>
      <c r="X32" s="57" t="s">
        <v>58</v>
      </c>
      <c r="Y32" s="57" t="s">
        <v>58</v>
      </c>
      <c r="Z32" s="57" t="s">
        <v>58</v>
      </c>
      <c r="AA32" s="57">
        <f t="shared" si="46"/>
        <v>609.96154337697953</v>
      </c>
      <c r="AB32" s="57">
        <f t="shared" si="47"/>
        <v>406.97674418604657</v>
      </c>
      <c r="AC32" s="57" t="s">
        <v>58</v>
      </c>
      <c r="AD32" s="57">
        <f t="shared" si="53"/>
        <v>244.10543494938884</v>
      </c>
      <c r="AE32" s="57">
        <f>1/((1/AB32)+(1/AA32))</f>
        <v>244.10543494938884</v>
      </c>
      <c r="AF32" s="56">
        <f>1/((1/AA32)+(1/AB32))</f>
        <v>244.10543494938884</v>
      </c>
      <c r="AG32" s="56">
        <f>1/((1/AA32)+(1/AB32))</f>
        <v>244.10543494938884</v>
      </c>
      <c r="AH32" s="56">
        <f>1/((1/AA32)+(1/AB32))</f>
        <v>244.10543494938884</v>
      </c>
      <c r="AI32" s="57" t="str">
        <f t="shared" si="10"/>
        <v>-</v>
      </c>
      <c r="AJ32" s="57" t="s">
        <v>58</v>
      </c>
      <c r="AK32" s="57" t="s">
        <v>58</v>
      </c>
      <c r="AL32" s="57" t="s">
        <v>58</v>
      </c>
      <c r="AM32" s="57" t="s">
        <v>58</v>
      </c>
      <c r="AN32" s="57">
        <f t="shared" si="11"/>
        <v>1157.1841851494696</v>
      </c>
      <c r="AO32" s="57" t="str">
        <f t="shared" si="12"/>
        <v>-</v>
      </c>
      <c r="AP32" s="57">
        <f t="shared" si="13"/>
        <v>406.97674418604657</v>
      </c>
      <c r="AQ32" s="57">
        <f>1/((1/AN32)+(1/AP32))</f>
        <v>301.08606043227354</v>
      </c>
      <c r="AR32" s="57">
        <f>1/((1/AN32)+(1/AP32))</f>
        <v>301.08606043227354</v>
      </c>
      <c r="AS32" s="57">
        <f>1/((1/AN32)+(1/AP32))</f>
        <v>301.08606043227354</v>
      </c>
      <c r="AT32" s="57">
        <f>1/((1/AN32)+(1/AP32))</f>
        <v>301.08606043227354</v>
      </c>
      <c r="AU32" s="57">
        <f>1/((1/AN32)+(1/AP32))</f>
        <v>301.08606043227354</v>
      </c>
    </row>
    <row r="33" spans="2:89" s="59" customFormat="1" ht="15" x14ac:dyDescent="0.25">
      <c r="B33" s="51" t="s">
        <v>61</v>
      </c>
      <c r="C33" s="52" t="s">
        <v>46</v>
      </c>
      <c r="D33" s="52" t="s">
        <v>44</v>
      </c>
      <c r="E33" s="53">
        <v>0.37279944770452184</v>
      </c>
      <c r="F33" s="53">
        <f t="shared" si="14"/>
        <v>7.4559889540904367E-2</v>
      </c>
      <c r="G33" s="53">
        <f t="shared" si="15"/>
        <v>3.7279944770452184E-2</v>
      </c>
      <c r="H33" s="53">
        <f t="shared" si="16"/>
        <v>1.4911977908180874E-2</v>
      </c>
      <c r="I33" s="53">
        <f t="shared" si="17"/>
        <v>7.4559889540904371E-3</v>
      </c>
      <c r="J33" s="53">
        <v>4.1479999999999998E-3</v>
      </c>
      <c r="K33" s="54">
        <f t="shared" ref="K33:K40" si="54">2.4/E33</f>
        <v>6.4377777777777787</v>
      </c>
      <c r="L33" s="54">
        <f t="shared" ref="L33:L40" si="55">2.4/J33</f>
        <v>578.59209257473481</v>
      </c>
      <c r="M33" s="54">
        <f t="shared" ref="M33:M40" si="56">1/((1/K33)+(1/L33))</f>
        <v>6.3669352707258282</v>
      </c>
      <c r="N33" s="55">
        <v>1.66</v>
      </c>
      <c r="O33" s="55">
        <f t="shared" ref="O33:O40" si="57">E33*$N33</f>
        <v>0.61884708318950621</v>
      </c>
      <c r="P33" s="55">
        <f t="shared" si="19"/>
        <v>0.12376941663790124</v>
      </c>
      <c r="Q33" s="55">
        <f t="shared" ref="Q33:S40" si="58">G33*$N33</f>
        <v>6.1884708318950619E-2</v>
      </c>
      <c r="R33" s="55">
        <f t="shared" si="58"/>
        <v>2.4753883327580248E-2</v>
      </c>
      <c r="S33" s="55">
        <f t="shared" si="58"/>
        <v>1.2376941663790124E-2</v>
      </c>
      <c r="T33" s="55">
        <f t="shared" si="45"/>
        <v>6.8856799999999991E-3</v>
      </c>
      <c r="U33" s="55">
        <v>5.1599999999999997E-3</v>
      </c>
      <c r="V33" s="56">
        <f t="shared" ref="V33:V40" si="59">2.1/O33</f>
        <v>3.3934069611780466</v>
      </c>
      <c r="W33" s="56">
        <f t="shared" si="25"/>
        <v>16.967034805890233</v>
      </c>
      <c r="X33" s="56">
        <f t="shared" ref="X33:Y40" si="60">2.1/Q33</f>
        <v>33.934069611780465</v>
      </c>
      <c r="Y33" s="56">
        <f t="shared" si="60"/>
        <v>84.835174029451167</v>
      </c>
      <c r="Z33" s="56">
        <f t="shared" si="28"/>
        <v>169.67034805890233</v>
      </c>
      <c r="AA33" s="57">
        <f t="shared" si="46"/>
        <v>304.98077168848977</v>
      </c>
      <c r="AB33" s="57">
        <f t="shared" si="47"/>
        <v>406.97674418604657</v>
      </c>
      <c r="AC33" s="56">
        <f t="shared" ref="AC33:AC40" si="61">1/((1/V33)+(1/AA33))</f>
        <v>3.3560652782440372</v>
      </c>
      <c r="AD33" s="56">
        <f t="shared" si="51"/>
        <v>3.3286164028627585</v>
      </c>
      <c r="AE33" s="56">
        <f t="shared" si="29"/>
        <v>15.462198621400997</v>
      </c>
      <c r="AF33" s="56">
        <f t="shared" ref="AF33:AF40" si="62">1/((1/X33)+(1/AA33)+(1/AB33))</f>
        <v>28.405099009356963</v>
      </c>
      <c r="AG33" s="56">
        <f t="shared" ref="AG33:AG40" si="63">1/((1/Y33)+(1/AA33)+(1/AB33))</f>
        <v>57.065894540822129</v>
      </c>
      <c r="AH33" s="56">
        <f t="shared" si="30"/>
        <v>85.985854791074175</v>
      </c>
      <c r="AI33" s="56">
        <f t="shared" si="10"/>
        <v>6.4377777777777787</v>
      </c>
      <c r="AJ33" s="56">
        <f t="shared" si="31"/>
        <v>32.188888888888897</v>
      </c>
      <c r="AK33" s="56">
        <f t="shared" ref="AK33:AM40" si="64">2.4/G33</f>
        <v>64.377777777777794</v>
      </c>
      <c r="AL33" s="56">
        <f t="shared" si="64"/>
        <v>160.94444444444446</v>
      </c>
      <c r="AM33" s="56">
        <f t="shared" si="64"/>
        <v>321.88888888888891</v>
      </c>
      <c r="AN33" s="57">
        <f t="shared" si="11"/>
        <v>578.59209257473481</v>
      </c>
      <c r="AO33" s="56">
        <f t="shared" si="12"/>
        <v>6.3669352707258282</v>
      </c>
      <c r="AP33" s="57">
        <f t="shared" si="13"/>
        <v>406.97674418604657</v>
      </c>
      <c r="AQ33" s="56">
        <f t="shared" ref="AQ33:AQ40" si="65">1/((1/AI33)+(1/AN33)+(1/AP33))</f>
        <v>6.2688622463726107</v>
      </c>
      <c r="AR33" s="56">
        <f t="shared" si="36"/>
        <v>28.367106919935352</v>
      </c>
      <c r="AS33" s="56">
        <f t="shared" si="37"/>
        <v>50.71305982327587</v>
      </c>
      <c r="AT33" s="56">
        <f t="shared" si="38"/>
        <v>96.164939159754397</v>
      </c>
      <c r="AU33" s="56">
        <f t="shared" si="39"/>
        <v>137.13398801210866</v>
      </c>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row>
    <row r="34" spans="2:89" s="58" customFormat="1" ht="15" x14ac:dyDescent="0.25">
      <c r="B34" s="51" t="s">
        <v>61</v>
      </c>
      <c r="C34" s="52" t="s">
        <v>46</v>
      </c>
      <c r="D34" s="51" t="s">
        <v>45</v>
      </c>
      <c r="E34" s="60">
        <v>2.6234035208836722E-2</v>
      </c>
      <c r="F34" s="53">
        <f t="shared" si="14"/>
        <v>5.246807041767344E-3</v>
      </c>
      <c r="G34" s="53">
        <f t="shared" si="15"/>
        <v>2.623403520883672E-3</v>
      </c>
      <c r="H34" s="53">
        <f t="shared" si="16"/>
        <v>1.0493614083534688E-3</v>
      </c>
      <c r="I34" s="53">
        <f t="shared" si="17"/>
        <v>5.2468070417673442E-4</v>
      </c>
      <c r="J34" s="60">
        <v>2.0739999999999999E-3</v>
      </c>
      <c r="K34" s="61">
        <f t="shared" si="54"/>
        <v>91.484210526315806</v>
      </c>
      <c r="L34" s="61">
        <f t="shared" si="55"/>
        <v>1157.1841851494696</v>
      </c>
      <c r="M34" s="61">
        <f t="shared" si="56"/>
        <v>84.781581706200825</v>
      </c>
      <c r="N34" s="62">
        <v>1.66</v>
      </c>
      <c r="O34" s="62">
        <f t="shared" si="57"/>
        <v>4.3548498446668957E-2</v>
      </c>
      <c r="P34" s="55">
        <f t="shared" si="19"/>
        <v>8.709699689333791E-3</v>
      </c>
      <c r="Q34" s="55">
        <f t="shared" si="58"/>
        <v>4.3548498446668955E-3</v>
      </c>
      <c r="R34" s="55">
        <f t="shared" si="58"/>
        <v>1.7419399378667583E-3</v>
      </c>
      <c r="S34" s="55">
        <f t="shared" si="58"/>
        <v>8.7096996893337914E-4</v>
      </c>
      <c r="T34" s="62">
        <f t="shared" si="45"/>
        <v>3.4428399999999995E-3</v>
      </c>
      <c r="U34" s="62">
        <v>5.1599999999999997E-3</v>
      </c>
      <c r="V34" s="57">
        <f t="shared" si="59"/>
        <v>48.222098922003816</v>
      </c>
      <c r="W34" s="56">
        <f t="shared" si="25"/>
        <v>241.11049461001912</v>
      </c>
      <c r="X34" s="56">
        <f t="shared" si="60"/>
        <v>482.22098922003823</v>
      </c>
      <c r="Y34" s="56">
        <f t="shared" si="60"/>
        <v>1205.5524730500954</v>
      </c>
      <c r="Z34" s="56">
        <f t="shared" si="28"/>
        <v>2411.1049461001908</v>
      </c>
      <c r="AA34" s="57">
        <f t="shared" si="46"/>
        <v>609.96154337697953</v>
      </c>
      <c r="AB34" s="57">
        <f t="shared" si="47"/>
        <v>406.97674418604657</v>
      </c>
      <c r="AC34" s="57">
        <f t="shared" si="61"/>
        <v>44.689086742726339</v>
      </c>
      <c r="AD34" s="57">
        <f t="shared" si="51"/>
        <v>40.267422899366309</v>
      </c>
      <c r="AE34" s="56">
        <f t="shared" si="29"/>
        <v>121.29936090738926</v>
      </c>
      <c r="AF34" s="56">
        <f t="shared" si="62"/>
        <v>162.06592573014197</v>
      </c>
      <c r="AG34" s="56">
        <f t="shared" si="63"/>
        <v>203.00093502356805</v>
      </c>
      <c r="AH34" s="56">
        <f t="shared" si="30"/>
        <v>221.66372419188724</v>
      </c>
      <c r="AI34" s="57">
        <f t="shared" si="10"/>
        <v>91.484210526315806</v>
      </c>
      <c r="AJ34" s="56">
        <f t="shared" si="31"/>
        <v>457.42105263157907</v>
      </c>
      <c r="AK34" s="56">
        <f t="shared" si="64"/>
        <v>914.84210526315815</v>
      </c>
      <c r="AL34" s="56">
        <f t="shared" si="64"/>
        <v>2287.105263157895</v>
      </c>
      <c r="AM34" s="56">
        <f t="shared" si="64"/>
        <v>4574.21052631579</v>
      </c>
      <c r="AN34" s="57">
        <f t="shared" si="11"/>
        <v>1157.1841851494696</v>
      </c>
      <c r="AO34" s="57">
        <f t="shared" si="12"/>
        <v>84.781581706200825</v>
      </c>
      <c r="AP34" s="57">
        <f t="shared" si="13"/>
        <v>406.97674418604657</v>
      </c>
      <c r="AQ34" s="57">
        <f t="shared" si="65"/>
        <v>70.164815261904351</v>
      </c>
      <c r="AR34" s="56">
        <f t="shared" si="36"/>
        <v>181.57127378716092</v>
      </c>
      <c r="AS34" s="56">
        <f t="shared" si="37"/>
        <v>226.53164320255249</v>
      </c>
      <c r="AT34" s="56">
        <f t="shared" si="38"/>
        <v>266.06051384289736</v>
      </c>
      <c r="AU34" s="56">
        <f t="shared" si="39"/>
        <v>282.49174228698627</v>
      </c>
    </row>
    <row r="35" spans="2:89" s="59" customFormat="1" ht="15" x14ac:dyDescent="0.25">
      <c r="B35" s="51" t="s">
        <v>62</v>
      </c>
      <c r="C35" s="52" t="s">
        <v>46</v>
      </c>
      <c r="D35" s="52" t="s">
        <v>44</v>
      </c>
      <c r="E35" s="53">
        <v>0.21746634449430441</v>
      </c>
      <c r="F35" s="53">
        <f t="shared" si="14"/>
        <v>4.3493268898860883E-2</v>
      </c>
      <c r="G35" s="53">
        <f t="shared" si="15"/>
        <v>2.1746634449430442E-2</v>
      </c>
      <c r="H35" s="53">
        <f t="shared" si="16"/>
        <v>8.6986537797721763E-3</v>
      </c>
      <c r="I35" s="53">
        <f t="shared" si="17"/>
        <v>4.3493268898860881E-3</v>
      </c>
      <c r="J35" s="53">
        <v>4.1479999999999998E-3</v>
      </c>
      <c r="K35" s="54">
        <f t="shared" si="54"/>
        <v>11.036190476190479</v>
      </c>
      <c r="L35" s="54">
        <f t="shared" si="55"/>
        <v>578.59209257473481</v>
      </c>
      <c r="M35" s="54">
        <f t="shared" si="56"/>
        <v>10.829623892246204</v>
      </c>
      <c r="N35" s="55">
        <v>1.66</v>
      </c>
      <c r="O35" s="55">
        <f t="shared" si="57"/>
        <v>0.3609941318605453</v>
      </c>
      <c r="P35" s="55">
        <f t="shared" si="19"/>
        <v>7.219882637210906E-2</v>
      </c>
      <c r="Q35" s="55">
        <f t="shared" si="58"/>
        <v>3.609941318605453E-2</v>
      </c>
      <c r="R35" s="55">
        <f t="shared" si="58"/>
        <v>1.4439765274421812E-2</v>
      </c>
      <c r="S35" s="55">
        <f t="shared" si="58"/>
        <v>7.219882637210906E-3</v>
      </c>
      <c r="T35" s="55">
        <f t="shared" si="45"/>
        <v>6.8856799999999991E-3</v>
      </c>
      <c r="U35" s="55">
        <v>5.1599999999999997E-3</v>
      </c>
      <c r="V35" s="56">
        <f t="shared" si="59"/>
        <v>5.8172690763052231</v>
      </c>
      <c r="W35" s="56">
        <f t="shared" si="25"/>
        <v>29.086345381526112</v>
      </c>
      <c r="X35" s="56">
        <f t="shared" si="60"/>
        <v>58.172690763052223</v>
      </c>
      <c r="Y35" s="56">
        <f t="shared" si="60"/>
        <v>145.43172690763058</v>
      </c>
      <c r="Z35" s="56">
        <f t="shared" si="28"/>
        <v>290.86345381526115</v>
      </c>
      <c r="AA35" s="57">
        <f t="shared" si="46"/>
        <v>304.98077168848977</v>
      </c>
      <c r="AB35" s="57">
        <f t="shared" si="47"/>
        <v>406.97674418604657</v>
      </c>
      <c r="AC35" s="56">
        <f t="shared" si="61"/>
        <v>5.7083860877803794</v>
      </c>
      <c r="AD35" s="56">
        <f t="shared" si="51"/>
        <v>5.6294259573159184</v>
      </c>
      <c r="AE35" s="56">
        <f t="shared" si="29"/>
        <v>24.927441449110916</v>
      </c>
      <c r="AF35" s="56">
        <f t="shared" si="62"/>
        <v>43.618152152798736</v>
      </c>
      <c r="AG35" s="56">
        <f t="shared" si="63"/>
        <v>79.288831214329818</v>
      </c>
      <c r="AH35" s="56">
        <f t="shared" si="30"/>
        <v>109.00278593182158</v>
      </c>
      <c r="AI35" s="57">
        <f t="shared" si="10"/>
        <v>11.036190476190479</v>
      </c>
      <c r="AJ35" s="56">
        <f t="shared" si="31"/>
        <v>55.180952380952391</v>
      </c>
      <c r="AK35" s="56">
        <f t="shared" si="64"/>
        <v>110.36190476190478</v>
      </c>
      <c r="AL35" s="56">
        <f t="shared" si="64"/>
        <v>275.90476190476193</v>
      </c>
      <c r="AM35" s="56">
        <f t="shared" si="64"/>
        <v>551.80952380952385</v>
      </c>
      <c r="AN35" s="57">
        <f t="shared" si="11"/>
        <v>578.59209257473481</v>
      </c>
      <c r="AO35" s="57">
        <f t="shared" si="12"/>
        <v>10.829623892246204</v>
      </c>
      <c r="AP35" s="57">
        <f t="shared" si="13"/>
        <v>406.97674418604657</v>
      </c>
      <c r="AQ35" s="57">
        <f t="shared" si="65"/>
        <v>10.548917893946214</v>
      </c>
      <c r="AR35" s="56">
        <f t="shared" si="36"/>
        <v>44.827627889631351</v>
      </c>
      <c r="AS35" s="56">
        <f t="shared" si="37"/>
        <v>75.49121827497747</v>
      </c>
      <c r="AT35" s="56">
        <f t="shared" si="38"/>
        <v>128.04236230739463</v>
      </c>
      <c r="AU35" s="56">
        <f t="shared" si="39"/>
        <v>166.73069881545072</v>
      </c>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row>
    <row r="36" spans="2:89" s="58" customFormat="1" ht="15" x14ac:dyDescent="0.25">
      <c r="B36" s="51" t="s">
        <v>62</v>
      </c>
      <c r="C36" s="52" t="s">
        <v>46</v>
      </c>
      <c r="D36" s="51" t="s">
        <v>45</v>
      </c>
      <c r="E36" s="60">
        <v>1.4911977908180876E-2</v>
      </c>
      <c r="F36" s="53">
        <f t="shared" si="14"/>
        <v>2.9823955816361751E-3</v>
      </c>
      <c r="G36" s="53">
        <f t="shared" si="15"/>
        <v>1.4911977908180875E-3</v>
      </c>
      <c r="H36" s="53">
        <f t="shared" si="16"/>
        <v>5.9647911632723508E-4</v>
      </c>
      <c r="I36" s="53">
        <f t="shared" si="17"/>
        <v>2.9823955816361754E-4</v>
      </c>
      <c r="J36" s="60">
        <v>2.0739999999999999E-3</v>
      </c>
      <c r="K36" s="61">
        <f t="shared" si="54"/>
        <v>160.94444444444446</v>
      </c>
      <c r="L36" s="61">
        <f t="shared" si="55"/>
        <v>1157.1841851494696</v>
      </c>
      <c r="M36" s="61">
        <f t="shared" si="56"/>
        <v>141.29301315316673</v>
      </c>
      <c r="N36" s="62">
        <v>1.66</v>
      </c>
      <c r="O36" s="62">
        <f t="shared" si="57"/>
        <v>2.4753883327580252E-2</v>
      </c>
      <c r="P36" s="55">
        <f t="shared" si="19"/>
        <v>4.9507766655160507E-3</v>
      </c>
      <c r="Q36" s="55">
        <f t="shared" si="58"/>
        <v>2.4753883327580254E-3</v>
      </c>
      <c r="R36" s="55">
        <f t="shared" si="58"/>
        <v>9.901553331032101E-4</v>
      </c>
      <c r="S36" s="55">
        <f t="shared" si="58"/>
        <v>4.9507766655160505E-4</v>
      </c>
      <c r="T36" s="62">
        <f t="shared" si="45"/>
        <v>3.4428399999999995E-3</v>
      </c>
      <c r="U36" s="62">
        <v>5.1599999999999997E-3</v>
      </c>
      <c r="V36" s="57">
        <f t="shared" si="59"/>
        <v>84.835174029451153</v>
      </c>
      <c r="W36" s="56">
        <f t="shared" si="25"/>
        <v>424.17587014725575</v>
      </c>
      <c r="X36" s="56">
        <f t="shared" si="60"/>
        <v>848.3517402945115</v>
      </c>
      <c r="Y36" s="56">
        <f t="shared" si="60"/>
        <v>2120.8793507362789</v>
      </c>
      <c r="Z36" s="56">
        <f t="shared" si="28"/>
        <v>4241.7587014725577</v>
      </c>
      <c r="AA36" s="57">
        <f t="shared" si="46"/>
        <v>609.96154337697953</v>
      </c>
      <c r="AB36" s="57">
        <f t="shared" si="47"/>
        <v>406.97674418604657</v>
      </c>
      <c r="AC36" s="57">
        <f t="shared" si="61"/>
        <v>74.47673886085596</v>
      </c>
      <c r="AD36" s="57">
        <f t="shared" si="51"/>
        <v>62.955823909228592</v>
      </c>
      <c r="AE36" s="56">
        <f t="shared" si="29"/>
        <v>154.94019432783205</v>
      </c>
      <c r="AF36" s="56">
        <f t="shared" si="62"/>
        <v>189.56099630031599</v>
      </c>
      <c r="AG36" s="56">
        <f t="shared" si="63"/>
        <v>218.90972809643569</v>
      </c>
      <c r="AH36" s="56">
        <f t="shared" si="30"/>
        <v>230.82204928284054</v>
      </c>
      <c r="AI36" s="57">
        <f t="shared" si="10"/>
        <v>160.94444444444446</v>
      </c>
      <c r="AJ36" s="56">
        <f t="shared" si="31"/>
        <v>804.72222222222229</v>
      </c>
      <c r="AK36" s="56">
        <f t="shared" si="64"/>
        <v>1609.4444444444446</v>
      </c>
      <c r="AL36" s="56">
        <f t="shared" si="64"/>
        <v>4023.6111111111109</v>
      </c>
      <c r="AM36" s="56">
        <f t="shared" si="64"/>
        <v>8047.2222222222217</v>
      </c>
      <c r="AN36" s="57">
        <f t="shared" si="11"/>
        <v>1157.1841851494696</v>
      </c>
      <c r="AO36" s="57">
        <f t="shared" si="12"/>
        <v>141.29301315316673</v>
      </c>
      <c r="AP36" s="57">
        <f t="shared" si="13"/>
        <v>406.97674418604657</v>
      </c>
      <c r="AQ36" s="57">
        <f t="shared" si="65"/>
        <v>104.88079945969935</v>
      </c>
      <c r="AR36" s="56">
        <f t="shared" si="36"/>
        <v>219.10727874959855</v>
      </c>
      <c r="AS36" s="56">
        <f t="shared" si="37"/>
        <v>253.63703224076804</v>
      </c>
      <c r="AT36" s="56">
        <f t="shared" si="38"/>
        <v>280.12440411489615</v>
      </c>
      <c r="AU36" s="56">
        <f t="shared" si="39"/>
        <v>290.22723577974148</v>
      </c>
    </row>
    <row r="37" spans="2:89" s="59" customFormat="1" ht="15" x14ac:dyDescent="0.25">
      <c r="B37" s="51" t="s">
        <v>63</v>
      </c>
      <c r="C37" s="52" t="s">
        <v>46</v>
      </c>
      <c r="D37" s="52" t="s">
        <v>44</v>
      </c>
      <c r="E37" s="53">
        <v>0.11183983431135658</v>
      </c>
      <c r="F37" s="53">
        <f t="shared" si="14"/>
        <v>2.2367966862271316E-2</v>
      </c>
      <c r="G37" s="53">
        <f t="shared" si="15"/>
        <v>1.1183983431135658E-2</v>
      </c>
      <c r="H37" s="53">
        <f t="shared" si="16"/>
        <v>4.4735933724542633E-3</v>
      </c>
      <c r="I37" s="53">
        <f t="shared" si="17"/>
        <v>2.2367966862271316E-3</v>
      </c>
      <c r="J37" s="53">
        <v>4.1479999999999998E-3</v>
      </c>
      <c r="K37" s="54">
        <f t="shared" si="54"/>
        <v>21.459259259259259</v>
      </c>
      <c r="L37" s="54">
        <f t="shared" si="55"/>
        <v>578.59209257473481</v>
      </c>
      <c r="M37" s="54">
        <f t="shared" si="56"/>
        <v>20.691825261237863</v>
      </c>
      <c r="N37" s="55">
        <v>1.66</v>
      </c>
      <c r="O37" s="55">
        <f t="shared" si="57"/>
        <v>0.18565412495685191</v>
      </c>
      <c r="P37" s="55">
        <f t="shared" si="19"/>
        <v>3.7130824991370381E-2</v>
      </c>
      <c r="Q37" s="55">
        <f t="shared" si="58"/>
        <v>1.8565412495685191E-2</v>
      </c>
      <c r="R37" s="55">
        <f t="shared" si="58"/>
        <v>7.426164998274077E-3</v>
      </c>
      <c r="S37" s="55">
        <f t="shared" si="58"/>
        <v>3.7130824991370385E-3</v>
      </c>
      <c r="T37" s="55">
        <f t="shared" si="45"/>
        <v>6.8856799999999991E-3</v>
      </c>
      <c r="U37" s="55">
        <v>5.1599999999999997E-3</v>
      </c>
      <c r="V37" s="57">
        <f t="shared" si="59"/>
        <v>11.311356537260153</v>
      </c>
      <c r="W37" s="56">
        <f t="shared" si="25"/>
        <v>56.556782686300764</v>
      </c>
      <c r="X37" s="56">
        <f t="shared" si="60"/>
        <v>113.11356537260153</v>
      </c>
      <c r="Y37" s="56">
        <f t="shared" si="60"/>
        <v>282.78391343150378</v>
      </c>
      <c r="Z37" s="56">
        <f t="shared" si="28"/>
        <v>565.56782686300755</v>
      </c>
      <c r="AA37" s="57">
        <f t="shared" si="46"/>
        <v>304.98077168848977</v>
      </c>
      <c r="AB37" s="57">
        <f t="shared" si="47"/>
        <v>406.97674418604657</v>
      </c>
      <c r="AC37" s="57">
        <f t="shared" si="61"/>
        <v>10.906835604568151</v>
      </c>
      <c r="AD37" s="57">
        <f t="shared" si="51"/>
        <v>10.622165259385694</v>
      </c>
      <c r="AE37" s="56">
        <f t="shared" si="29"/>
        <v>42.703319407682869</v>
      </c>
      <c r="AF37" s="56">
        <f t="shared" si="62"/>
        <v>68.602582553889803</v>
      </c>
      <c r="AG37" s="56">
        <f t="shared" si="63"/>
        <v>107.84802365600883</v>
      </c>
      <c r="AH37" s="56">
        <f t="shared" si="30"/>
        <v>133.25919469342833</v>
      </c>
      <c r="AI37" s="57">
        <f t="shared" si="10"/>
        <v>21.459259259259259</v>
      </c>
      <c r="AJ37" s="56">
        <f t="shared" si="31"/>
        <v>107.29629629629629</v>
      </c>
      <c r="AK37" s="56">
        <f t="shared" si="64"/>
        <v>214.59259259259258</v>
      </c>
      <c r="AL37" s="56">
        <f t="shared" si="64"/>
        <v>536.48148148148141</v>
      </c>
      <c r="AM37" s="56">
        <f t="shared" si="64"/>
        <v>1072.9629629629628</v>
      </c>
      <c r="AN37" s="57">
        <f t="shared" si="11"/>
        <v>578.59209257473481</v>
      </c>
      <c r="AO37" s="57">
        <f t="shared" si="12"/>
        <v>20.691825261237863</v>
      </c>
      <c r="AP37" s="57">
        <f t="shared" si="13"/>
        <v>406.97674418604657</v>
      </c>
      <c r="AQ37" s="57">
        <f t="shared" si="65"/>
        <v>19.690695734242365</v>
      </c>
      <c r="AR37" s="56">
        <f t="shared" si="36"/>
        <v>74.044114272765839</v>
      </c>
      <c r="AS37" s="56">
        <f t="shared" si="37"/>
        <v>113.05222680431932</v>
      </c>
      <c r="AT37" s="56">
        <f t="shared" si="38"/>
        <v>165.30364365374228</v>
      </c>
      <c r="AU37" s="56">
        <f t="shared" si="39"/>
        <v>195.40887589660568</v>
      </c>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row>
    <row r="38" spans="2:89" s="58" customFormat="1" ht="15" x14ac:dyDescent="0.25">
      <c r="B38" s="51" t="s">
        <v>63</v>
      </c>
      <c r="C38" s="52" t="s">
        <v>46</v>
      </c>
      <c r="D38" s="51" t="s">
        <v>45</v>
      </c>
      <c r="E38" s="60">
        <v>1.2426648256817394E-2</v>
      </c>
      <c r="F38" s="53">
        <f t="shared" si="14"/>
        <v>2.4853296513634789E-3</v>
      </c>
      <c r="G38" s="53">
        <f t="shared" si="15"/>
        <v>1.2426648256817394E-3</v>
      </c>
      <c r="H38" s="53">
        <f t="shared" si="16"/>
        <v>4.9706593027269578E-4</v>
      </c>
      <c r="I38" s="53">
        <f t="shared" si="17"/>
        <v>2.4853296513634789E-4</v>
      </c>
      <c r="J38" s="60">
        <v>2.0739999999999999E-3</v>
      </c>
      <c r="K38" s="61">
        <f t="shared" si="54"/>
        <v>193.13333333333338</v>
      </c>
      <c r="L38" s="61">
        <f t="shared" si="55"/>
        <v>1157.1841851494696</v>
      </c>
      <c r="M38" s="61">
        <f t="shared" si="56"/>
        <v>165.5098418701146</v>
      </c>
      <c r="N38" s="62">
        <v>1.66</v>
      </c>
      <c r="O38" s="62">
        <f t="shared" si="57"/>
        <v>2.0628236106316873E-2</v>
      </c>
      <c r="P38" s="55">
        <f t="shared" si="19"/>
        <v>4.1256472212633745E-3</v>
      </c>
      <c r="Q38" s="55">
        <f t="shared" si="58"/>
        <v>2.0628236106316872E-3</v>
      </c>
      <c r="R38" s="55">
        <f t="shared" si="58"/>
        <v>8.2512944425267498E-4</v>
      </c>
      <c r="S38" s="55">
        <f t="shared" si="58"/>
        <v>4.1256472212633749E-4</v>
      </c>
      <c r="T38" s="62">
        <f t="shared" si="45"/>
        <v>3.4428399999999995E-3</v>
      </c>
      <c r="U38" s="62">
        <v>5.1599999999999997E-3</v>
      </c>
      <c r="V38" s="57">
        <f t="shared" si="59"/>
        <v>101.8022088353414</v>
      </c>
      <c r="W38" s="56">
        <f t="shared" si="25"/>
        <v>509.011044176707</v>
      </c>
      <c r="X38" s="56">
        <f t="shared" si="60"/>
        <v>1018.022088353414</v>
      </c>
      <c r="Y38" s="56">
        <f t="shared" si="60"/>
        <v>2545.0552208835347</v>
      </c>
      <c r="Z38" s="56">
        <f t="shared" si="28"/>
        <v>5090.1104417670695</v>
      </c>
      <c r="AA38" s="57">
        <f t="shared" si="46"/>
        <v>609.96154337697953</v>
      </c>
      <c r="AB38" s="57">
        <f t="shared" si="47"/>
        <v>406.97674418604657</v>
      </c>
      <c r="AC38" s="57">
        <f t="shared" si="61"/>
        <v>87.241633515873673</v>
      </c>
      <c r="AD38" s="57">
        <f t="shared" si="51"/>
        <v>71.841351045786084</v>
      </c>
      <c r="AE38" s="56">
        <f t="shared" si="29"/>
        <v>164.9842564552273</v>
      </c>
      <c r="AF38" s="56">
        <f t="shared" si="62"/>
        <v>196.89351517768571</v>
      </c>
      <c r="AG38" s="56">
        <f t="shared" si="63"/>
        <v>222.74149406372632</v>
      </c>
      <c r="AH38" s="56">
        <f t="shared" si="30"/>
        <v>232.93463407649463</v>
      </c>
      <c r="AI38" s="57">
        <f t="shared" si="10"/>
        <v>193.13333333333338</v>
      </c>
      <c r="AJ38" s="56">
        <f t="shared" si="31"/>
        <v>965.66666666666686</v>
      </c>
      <c r="AK38" s="56">
        <f t="shared" si="64"/>
        <v>1931.3333333333337</v>
      </c>
      <c r="AL38" s="56">
        <f t="shared" si="64"/>
        <v>4828.3333333333339</v>
      </c>
      <c r="AM38" s="56">
        <f t="shared" si="64"/>
        <v>9656.6666666666679</v>
      </c>
      <c r="AN38" s="57">
        <f t="shared" si="11"/>
        <v>1157.1841851494696</v>
      </c>
      <c r="AO38" s="57">
        <f t="shared" si="12"/>
        <v>165.5098418701146</v>
      </c>
      <c r="AP38" s="57">
        <f t="shared" si="13"/>
        <v>406.97674418604657</v>
      </c>
      <c r="AQ38" s="57">
        <f t="shared" si="65"/>
        <v>117.65979887682248</v>
      </c>
      <c r="AR38" s="56">
        <f t="shared" si="36"/>
        <v>229.52291014465931</v>
      </c>
      <c r="AS38" s="56">
        <f t="shared" si="37"/>
        <v>260.47862974976414</v>
      </c>
      <c r="AT38" s="56">
        <f t="shared" si="38"/>
        <v>283.41294602544463</v>
      </c>
      <c r="AU38" s="56">
        <f t="shared" si="39"/>
        <v>291.98231802461919</v>
      </c>
    </row>
    <row r="39" spans="2:89" s="59" customFormat="1" ht="15" x14ac:dyDescent="0.25">
      <c r="B39" s="51" t="s">
        <v>64</v>
      </c>
      <c r="C39" s="52" t="s">
        <v>46</v>
      </c>
      <c r="D39" s="52" t="s">
        <v>44</v>
      </c>
      <c r="E39" s="53">
        <v>0.21746634449430441</v>
      </c>
      <c r="F39" s="53">
        <f t="shared" si="14"/>
        <v>4.3493268898860883E-2</v>
      </c>
      <c r="G39" s="53">
        <f t="shared" si="15"/>
        <v>2.1746634449430442E-2</v>
      </c>
      <c r="H39" s="53">
        <f t="shared" si="16"/>
        <v>8.6986537797721763E-3</v>
      </c>
      <c r="I39" s="53">
        <f t="shared" si="17"/>
        <v>4.3493268898860881E-3</v>
      </c>
      <c r="J39" s="53">
        <v>4.1479999999999998E-3</v>
      </c>
      <c r="K39" s="54">
        <f t="shared" si="54"/>
        <v>11.036190476190479</v>
      </c>
      <c r="L39" s="54">
        <f t="shared" si="55"/>
        <v>578.59209257473481</v>
      </c>
      <c r="M39" s="54">
        <f t="shared" si="56"/>
        <v>10.829623892246204</v>
      </c>
      <c r="N39" s="55">
        <v>1.66</v>
      </c>
      <c r="O39" s="55">
        <f t="shared" si="57"/>
        <v>0.3609941318605453</v>
      </c>
      <c r="P39" s="55">
        <f t="shared" si="19"/>
        <v>7.219882637210906E-2</v>
      </c>
      <c r="Q39" s="55">
        <f t="shared" si="58"/>
        <v>3.609941318605453E-2</v>
      </c>
      <c r="R39" s="55">
        <f t="shared" si="58"/>
        <v>1.4439765274421812E-2</v>
      </c>
      <c r="S39" s="55">
        <f t="shared" si="58"/>
        <v>7.219882637210906E-3</v>
      </c>
      <c r="T39" s="55">
        <f t="shared" si="45"/>
        <v>6.8856799999999991E-3</v>
      </c>
      <c r="U39" s="55">
        <v>5.1599999999999997E-3</v>
      </c>
      <c r="V39" s="56">
        <f t="shared" si="59"/>
        <v>5.8172690763052231</v>
      </c>
      <c r="W39" s="56">
        <f t="shared" si="25"/>
        <v>29.086345381526112</v>
      </c>
      <c r="X39" s="56">
        <f t="shared" si="60"/>
        <v>58.172690763052223</v>
      </c>
      <c r="Y39" s="56">
        <f t="shared" si="60"/>
        <v>145.43172690763058</v>
      </c>
      <c r="Z39" s="56">
        <f t="shared" si="28"/>
        <v>290.86345381526115</v>
      </c>
      <c r="AA39" s="57">
        <f t="shared" si="46"/>
        <v>304.98077168848977</v>
      </c>
      <c r="AB39" s="57">
        <f t="shared" si="47"/>
        <v>406.97674418604657</v>
      </c>
      <c r="AC39" s="56">
        <f t="shared" si="61"/>
        <v>5.7083860877803794</v>
      </c>
      <c r="AD39" s="56">
        <f t="shared" si="51"/>
        <v>5.6294259573159184</v>
      </c>
      <c r="AE39" s="56">
        <f t="shared" si="29"/>
        <v>24.927441449110916</v>
      </c>
      <c r="AF39" s="56">
        <f t="shared" si="62"/>
        <v>43.618152152798736</v>
      </c>
      <c r="AG39" s="56">
        <f t="shared" si="63"/>
        <v>79.288831214329818</v>
      </c>
      <c r="AH39" s="56">
        <f t="shared" si="30"/>
        <v>109.00278593182158</v>
      </c>
      <c r="AI39" s="57">
        <f t="shared" si="10"/>
        <v>11.036190476190479</v>
      </c>
      <c r="AJ39" s="56">
        <f t="shared" si="31"/>
        <v>55.180952380952391</v>
      </c>
      <c r="AK39" s="56">
        <f t="shared" si="64"/>
        <v>110.36190476190478</v>
      </c>
      <c r="AL39" s="56">
        <f t="shared" si="64"/>
        <v>275.90476190476193</v>
      </c>
      <c r="AM39" s="56">
        <f t="shared" si="64"/>
        <v>551.80952380952385</v>
      </c>
      <c r="AN39" s="57">
        <f t="shared" si="11"/>
        <v>578.59209257473481</v>
      </c>
      <c r="AO39" s="57">
        <f t="shared" si="12"/>
        <v>10.829623892246204</v>
      </c>
      <c r="AP39" s="57">
        <f t="shared" si="13"/>
        <v>406.97674418604657</v>
      </c>
      <c r="AQ39" s="57">
        <f t="shared" si="65"/>
        <v>10.548917893946214</v>
      </c>
      <c r="AR39" s="56">
        <f t="shared" si="36"/>
        <v>44.827627889631351</v>
      </c>
      <c r="AS39" s="56">
        <f t="shared" si="37"/>
        <v>75.49121827497747</v>
      </c>
      <c r="AT39" s="56">
        <f t="shared" si="38"/>
        <v>128.04236230739463</v>
      </c>
      <c r="AU39" s="56">
        <f t="shared" si="39"/>
        <v>166.73069881545072</v>
      </c>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row>
    <row r="40" spans="2:89" s="58" customFormat="1" ht="15" x14ac:dyDescent="0.25">
      <c r="B40" s="51" t="s">
        <v>64</v>
      </c>
      <c r="C40" s="52" t="s">
        <v>46</v>
      </c>
      <c r="D40" s="51" t="s">
        <v>45</v>
      </c>
      <c r="E40" s="60">
        <v>1.4911977908180876E-2</v>
      </c>
      <c r="F40" s="53">
        <f t="shared" si="14"/>
        <v>2.9823955816361751E-3</v>
      </c>
      <c r="G40" s="53">
        <f t="shared" si="15"/>
        <v>1.4911977908180875E-3</v>
      </c>
      <c r="H40" s="53">
        <f t="shared" si="16"/>
        <v>5.9647911632723508E-4</v>
      </c>
      <c r="I40" s="53">
        <f t="shared" si="17"/>
        <v>2.9823955816361754E-4</v>
      </c>
      <c r="J40" s="60">
        <v>2.0739999999999999E-3</v>
      </c>
      <c r="K40" s="61">
        <f t="shared" si="54"/>
        <v>160.94444444444446</v>
      </c>
      <c r="L40" s="61">
        <f t="shared" si="55"/>
        <v>1157.1841851494696</v>
      </c>
      <c r="M40" s="61">
        <f t="shared" si="56"/>
        <v>141.29301315316673</v>
      </c>
      <c r="N40" s="62">
        <v>1.66</v>
      </c>
      <c r="O40" s="62">
        <f t="shared" si="57"/>
        <v>2.4753883327580252E-2</v>
      </c>
      <c r="P40" s="55">
        <f t="shared" si="19"/>
        <v>4.9507766655160507E-3</v>
      </c>
      <c r="Q40" s="55">
        <f t="shared" si="58"/>
        <v>2.4753883327580254E-3</v>
      </c>
      <c r="R40" s="55">
        <f t="shared" si="58"/>
        <v>9.901553331032101E-4</v>
      </c>
      <c r="S40" s="55">
        <f t="shared" si="58"/>
        <v>4.9507766655160505E-4</v>
      </c>
      <c r="T40" s="62">
        <f t="shared" si="45"/>
        <v>3.4428399999999995E-3</v>
      </c>
      <c r="U40" s="62">
        <v>5.1599999999999997E-3</v>
      </c>
      <c r="V40" s="57">
        <f t="shared" si="59"/>
        <v>84.835174029451153</v>
      </c>
      <c r="W40" s="56">
        <f t="shared" si="25"/>
        <v>424.17587014725575</v>
      </c>
      <c r="X40" s="56">
        <f t="shared" si="60"/>
        <v>848.3517402945115</v>
      </c>
      <c r="Y40" s="56">
        <f t="shared" si="60"/>
        <v>2120.8793507362789</v>
      </c>
      <c r="Z40" s="56">
        <f t="shared" si="28"/>
        <v>4241.7587014725577</v>
      </c>
      <c r="AA40" s="57">
        <f t="shared" si="46"/>
        <v>609.96154337697953</v>
      </c>
      <c r="AB40" s="57">
        <f t="shared" si="47"/>
        <v>406.97674418604657</v>
      </c>
      <c r="AC40" s="57">
        <f t="shared" si="61"/>
        <v>74.47673886085596</v>
      </c>
      <c r="AD40" s="57">
        <f t="shared" si="51"/>
        <v>62.955823909228592</v>
      </c>
      <c r="AE40" s="56">
        <f t="shared" si="29"/>
        <v>154.94019432783205</v>
      </c>
      <c r="AF40" s="56">
        <f t="shared" si="62"/>
        <v>189.56099630031599</v>
      </c>
      <c r="AG40" s="56">
        <f t="shared" si="63"/>
        <v>218.90972809643569</v>
      </c>
      <c r="AH40" s="56">
        <f t="shared" si="30"/>
        <v>230.82204928284054</v>
      </c>
      <c r="AI40" s="57">
        <f t="shared" si="10"/>
        <v>160.94444444444446</v>
      </c>
      <c r="AJ40" s="56">
        <f t="shared" si="31"/>
        <v>804.72222222222229</v>
      </c>
      <c r="AK40" s="56">
        <f t="shared" si="64"/>
        <v>1609.4444444444446</v>
      </c>
      <c r="AL40" s="56">
        <f t="shared" si="64"/>
        <v>4023.6111111111109</v>
      </c>
      <c r="AM40" s="56">
        <f t="shared" si="64"/>
        <v>8047.2222222222217</v>
      </c>
      <c r="AN40" s="57">
        <f t="shared" si="11"/>
        <v>1157.1841851494696</v>
      </c>
      <c r="AO40" s="57">
        <f t="shared" si="12"/>
        <v>141.29301315316673</v>
      </c>
      <c r="AP40" s="57">
        <f t="shared" si="13"/>
        <v>406.97674418604657</v>
      </c>
      <c r="AQ40" s="57">
        <f t="shared" si="65"/>
        <v>104.88079945969935</v>
      </c>
      <c r="AR40" s="56">
        <f t="shared" si="36"/>
        <v>219.10727874959855</v>
      </c>
      <c r="AS40" s="56">
        <f t="shared" si="37"/>
        <v>253.63703224076804</v>
      </c>
      <c r="AT40" s="56">
        <f t="shared" si="38"/>
        <v>280.12440411489615</v>
      </c>
      <c r="AU40" s="56">
        <f t="shared" si="39"/>
        <v>290.22723577974148</v>
      </c>
    </row>
  </sheetData>
  <sheetProtection algorithmName="SHA-512" hashValue="QaUAD5SAAHysYxdIV3x3Rv2CEP9XDbuxZbWtNzvR51DeQZ5UfIPOjndjPOW6SVJOEDbrV3MProiNFeEG87nESA==" saltValue="DFK4mbET+2u1/LuvOFzu6A==" spinCount="100000" sheet="1" formatCells="0" formatColumns="0" formatRows="0" sort="0" autoFilter="0" pivotTables="0"/>
  <autoFilter ref="A4:DC40" xr:uid="{8907F534-0021-495F-8247-C62649A36BE9}"/>
  <mergeCells count="5">
    <mergeCell ref="B2:D3"/>
    <mergeCell ref="E2:M2"/>
    <mergeCell ref="N2:U2"/>
    <mergeCell ref="V2:AH2"/>
    <mergeCell ref="AI2:AU2"/>
  </mergeCells>
  <conditionalFormatting sqref="E27:I28">
    <cfRule type="cellIs" dxfId="17" priority="13" operator="between">
      <formula>30</formula>
      <formula>40</formula>
    </cfRule>
    <cfRule type="cellIs" dxfId="16" priority="14" operator="lessThan">
      <formula>30</formula>
    </cfRule>
  </conditionalFormatting>
  <conditionalFormatting sqref="E31:I32">
    <cfRule type="cellIs" dxfId="15" priority="11" operator="between">
      <formula>30</formula>
      <formula>40</formula>
    </cfRule>
    <cfRule type="cellIs" dxfId="14" priority="12" operator="lessThan">
      <formula>30</formula>
    </cfRule>
  </conditionalFormatting>
  <conditionalFormatting sqref="K5:M40">
    <cfRule type="cellIs" dxfId="13" priority="87" operator="lessThan">
      <formula>30</formula>
    </cfRule>
  </conditionalFormatting>
  <conditionalFormatting sqref="K6:M40 V6:AH40">
    <cfRule type="cellIs" dxfId="12" priority="84" operator="between">
      <formula>30</formula>
      <formula>40</formula>
    </cfRule>
  </conditionalFormatting>
  <conditionalFormatting sqref="O27:S28">
    <cfRule type="cellIs" dxfId="11" priority="7" operator="between">
      <formula>30</formula>
      <formula>40</formula>
    </cfRule>
    <cfRule type="cellIs" dxfId="10" priority="8" operator="lessThan">
      <formula>30</formula>
    </cfRule>
  </conditionalFormatting>
  <conditionalFormatting sqref="O31:S32">
    <cfRule type="cellIs" dxfId="9" priority="3" operator="between">
      <formula>30</formula>
      <formula>40</formula>
    </cfRule>
    <cfRule type="cellIs" dxfId="8" priority="4" operator="lessThan">
      <formula>30</formula>
    </cfRule>
  </conditionalFormatting>
  <conditionalFormatting sqref="V5:AU40">
    <cfRule type="cellIs" dxfId="7" priority="46" operator="lessThan">
      <formula>30</formula>
    </cfRule>
  </conditionalFormatting>
  <conditionalFormatting sqref="AC5">
    <cfRule type="cellIs" dxfId="6" priority="47" operator="between">
      <formula>30</formula>
      <formula>40</formula>
    </cfRule>
  </conditionalFormatting>
  <conditionalFormatting sqref="AI5:AU40">
    <cfRule type="cellIs" dxfId="5" priority="45" operator="between">
      <formula>30</formula>
      <formula>40</formula>
    </cfRule>
  </conditionalFormatting>
  <conditionalFormatting sqref="AJ27:AM28">
    <cfRule type="cellIs" dxfId="4" priority="2" operator="between">
      <formula>30</formula>
      <formula>40</formula>
    </cfRule>
  </conditionalFormatting>
  <conditionalFormatting sqref="AJ31:AM32">
    <cfRule type="cellIs" dxfId="3" priority="1" operator="between">
      <formula>30</formula>
      <formula>40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0E121-826C-4486-A35F-25C5366051E5}">
  <dimension ref="B1:BW20"/>
  <sheetViews>
    <sheetView zoomScaleNormal="100" workbookViewId="0">
      <selection activeCell="D23" sqref="D23"/>
    </sheetView>
  </sheetViews>
  <sheetFormatPr defaultColWidth="9.140625" defaultRowHeight="12.75" x14ac:dyDescent="0.2"/>
  <cols>
    <col min="1" max="1" width="2.7109375" style="2" customWidth="1"/>
    <col min="2" max="2" width="24" style="2" customWidth="1"/>
    <col min="3" max="3" width="55.140625" style="2" customWidth="1"/>
    <col min="4" max="4" width="44.42578125" style="2" customWidth="1"/>
    <col min="5" max="5" width="10.140625" style="2" bestFit="1" customWidth="1"/>
    <col min="6" max="6" width="12.140625" style="2" customWidth="1"/>
    <col min="7" max="7" width="8.28515625" style="2" customWidth="1"/>
    <col min="8" max="8" width="10.7109375" style="2" customWidth="1"/>
    <col min="9" max="9" width="12.7109375" style="2" customWidth="1"/>
    <col min="10" max="10" width="11.7109375" style="2" customWidth="1"/>
    <col min="11" max="11" width="9.85546875" style="2" customWidth="1"/>
    <col min="12" max="12" width="13.42578125" style="2" customWidth="1"/>
    <col min="13" max="13" width="9.5703125" style="2" customWidth="1"/>
    <col min="14" max="14" width="12.140625" style="2" customWidth="1"/>
    <col min="15" max="16" width="9.28515625" style="2" customWidth="1"/>
    <col min="17" max="17" width="12.5703125" style="2" customWidth="1"/>
    <col min="18" max="18" width="10.140625" style="2" customWidth="1"/>
    <col min="19" max="19" width="10.42578125" style="2" customWidth="1"/>
    <col min="20" max="20" width="11.85546875" style="2" customWidth="1"/>
    <col min="21" max="21" width="11" style="2" customWidth="1"/>
    <col min="22" max="22" width="5.140625" style="2" customWidth="1"/>
    <col min="23" max="23" width="12.28515625" style="2" customWidth="1"/>
    <col min="24" max="24" width="9.140625" style="2" customWidth="1"/>
    <col min="25" max="25" width="12.7109375" style="2" customWidth="1"/>
    <col min="26" max="26" width="9.140625" style="2" customWidth="1"/>
    <col min="27" max="27" width="13.85546875" style="2" customWidth="1"/>
    <col min="28" max="29" width="12.28515625" style="2" customWidth="1"/>
    <col min="30" max="30" width="12.28515625" style="9" customWidth="1"/>
    <col min="31" max="31" width="12.7109375" style="9" customWidth="1"/>
    <col min="32" max="32" width="11.140625" style="9" customWidth="1"/>
    <col min="33" max="33" width="17.28515625" style="9" customWidth="1"/>
    <col min="34" max="35" width="9.140625" style="2" hidden="1" customWidth="1"/>
    <col min="36" max="36" width="12.28515625" style="2" hidden="1" customWidth="1"/>
    <col min="37" max="40" width="9.140625" style="2" hidden="1" customWidth="1"/>
    <col min="41" max="41" width="10.85546875" style="2" hidden="1" customWidth="1"/>
    <col min="42" max="42" width="9.140625" style="2" hidden="1" customWidth="1"/>
    <col min="43" max="43" width="11.7109375" style="2" hidden="1" customWidth="1"/>
    <col min="44" max="44" width="11.85546875" style="2" hidden="1" customWidth="1"/>
    <col min="45" max="45" width="10.42578125" style="2" hidden="1" customWidth="1"/>
    <col min="46" max="47" width="9.140625" style="2" hidden="1" customWidth="1"/>
    <col min="48" max="54" width="9.140625" style="2"/>
    <col min="55" max="55" width="10.42578125" style="9" hidden="1" customWidth="1"/>
    <col min="56" max="56" width="7.42578125" style="9" hidden="1" customWidth="1"/>
    <col min="57" max="57" width="11" style="9" hidden="1" customWidth="1"/>
    <col min="58" max="63" width="9.140625" style="9" hidden="1" customWidth="1"/>
    <col min="64" max="64" width="11.140625" style="9" hidden="1" customWidth="1"/>
    <col min="65" max="68" width="9.140625" style="9" hidden="1" customWidth="1"/>
    <col min="69" max="70" width="9.140625" style="9"/>
    <col min="71" max="71" width="11.28515625" style="9" customWidth="1"/>
    <col min="72" max="75" width="9.140625" style="9"/>
    <col min="76" max="16384" width="9.140625" style="2"/>
  </cols>
  <sheetData>
    <row r="1" spans="2:75" ht="12" customHeight="1" x14ac:dyDescent="0.2">
      <c r="B1" s="8"/>
    </row>
    <row r="2" spans="2:75" x14ac:dyDescent="0.2">
      <c r="B2" s="78"/>
      <c r="C2" s="79"/>
      <c r="D2" s="79"/>
      <c r="E2" s="79"/>
      <c r="F2" s="79"/>
      <c r="G2" s="80"/>
      <c r="H2" s="97" t="s">
        <v>35</v>
      </c>
      <c r="I2" s="97"/>
      <c r="J2" s="97"/>
      <c r="K2" s="97"/>
      <c r="L2" s="97"/>
      <c r="M2" s="97"/>
      <c r="N2" s="97"/>
      <c r="O2" s="97"/>
      <c r="P2" s="97"/>
      <c r="Q2" s="97"/>
      <c r="R2" s="97"/>
      <c r="S2" s="97"/>
      <c r="T2" s="97"/>
      <c r="U2" s="97"/>
      <c r="V2" s="95" t="s">
        <v>107</v>
      </c>
      <c r="W2" s="95"/>
      <c r="X2" s="95"/>
      <c r="Y2" s="95"/>
      <c r="Z2" s="95"/>
      <c r="AA2" s="95"/>
      <c r="AB2" s="95"/>
      <c r="AC2" s="95"/>
      <c r="AD2" s="95"/>
      <c r="AE2" s="95"/>
      <c r="AF2" s="95"/>
      <c r="AG2" s="95"/>
      <c r="AH2" s="95"/>
      <c r="AI2" s="95"/>
      <c r="AJ2" s="95"/>
      <c r="AK2" s="95"/>
      <c r="AL2" s="95"/>
      <c r="AM2" s="95"/>
      <c r="AN2" s="95"/>
      <c r="AO2" s="95"/>
      <c r="AP2" s="95"/>
      <c r="AQ2" s="95"/>
      <c r="AR2" s="95"/>
      <c r="AS2" s="95"/>
      <c r="AT2" s="95"/>
      <c r="AU2" s="95"/>
      <c r="AV2" s="95"/>
      <c r="AW2" s="95"/>
      <c r="AX2" s="95"/>
      <c r="AY2" s="95"/>
      <c r="AZ2" s="95"/>
      <c r="BA2" s="95"/>
      <c r="BB2" s="95"/>
      <c r="BC2" s="91" t="s">
        <v>112</v>
      </c>
      <c r="BD2" s="91"/>
      <c r="BE2" s="91"/>
      <c r="BF2" s="91"/>
      <c r="BG2" s="91"/>
      <c r="BH2" s="91"/>
      <c r="BI2" s="91"/>
      <c r="BJ2" s="91"/>
      <c r="BK2" s="91"/>
      <c r="BL2" s="91"/>
      <c r="BM2" s="91"/>
      <c r="BN2" s="91"/>
      <c r="BO2" s="91"/>
      <c r="BP2" s="91"/>
      <c r="BQ2" s="91"/>
      <c r="BR2" s="91"/>
      <c r="BS2" s="91"/>
      <c r="BT2" s="91"/>
      <c r="BU2" s="91"/>
      <c r="BV2" s="91"/>
      <c r="BW2" s="91"/>
    </row>
    <row r="3" spans="2:75" ht="27.75" customHeight="1" x14ac:dyDescent="0.2">
      <c r="B3" s="81"/>
      <c r="C3" s="82"/>
      <c r="D3" s="82"/>
      <c r="E3" s="82"/>
      <c r="F3" s="82"/>
      <c r="G3" s="83"/>
      <c r="H3" s="98" t="s">
        <v>65</v>
      </c>
      <c r="I3" s="98"/>
      <c r="J3" s="98"/>
      <c r="K3" s="98"/>
      <c r="L3" s="98"/>
      <c r="M3" s="98"/>
      <c r="N3" s="98"/>
      <c r="O3" s="99" t="s">
        <v>66</v>
      </c>
      <c r="P3" s="100"/>
      <c r="Q3" s="100"/>
      <c r="R3" s="100"/>
      <c r="S3" s="100"/>
      <c r="T3" s="100"/>
      <c r="U3" s="100"/>
      <c r="V3" s="15"/>
      <c r="W3" s="96" t="s">
        <v>108</v>
      </c>
      <c r="X3" s="96"/>
      <c r="Y3" s="96"/>
      <c r="Z3" s="96"/>
      <c r="AA3" s="96"/>
      <c r="AB3" s="96"/>
      <c r="AC3" s="96"/>
      <c r="AD3" s="92" t="s">
        <v>109</v>
      </c>
      <c r="AE3" s="93"/>
      <c r="AF3" s="93"/>
      <c r="AG3" s="94"/>
      <c r="AH3" s="96" t="s">
        <v>110</v>
      </c>
      <c r="AI3" s="96"/>
      <c r="AJ3" s="96"/>
      <c r="AK3" s="96"/>
      <c r="AL3" s="96"/>
      <c r="AM3" s="96"/>
      <c r="AN3" s="96"/>
      <c r="AO3" s="96" t="s">
        <v>111</v>
      </c>
      <c r="AP3" s="96"/>
      <c r="AQ3" s="96"/>
      <c r="AR3" s="96"/>
      <c r="AS3" s="96"/>
      <c r="AT3" s="96"/>
      <c r="AU3" s="96"/>
      <c r="AV3" s="96" t="s">
        <v>67</v>
      </c>
      <c r="AW3" s="96"/>
      <c r="AX3" s="96"/>
      <c r="AY3" s="96"/>
      <c r="AZ3" s="96"/>
      <c r="BA3" s="96"/>
      <c r="BB3" s="96"/>
      <c r="BC3" s="101" t="s">
        <v>113</v>
      </c>
      <c r="BD3" s="102"/>
      <c r="BE3" s="102"/>
      <c r="BF3" s="102"/>
      <c r="BG3" s="102"/>
      <c r="BH3" s="102"/>
      <c r="BI3" s="102"/>
      <c r="BJ3" s="103" t="s">
        <v>111</v>
      </c>
      <c r="BK3" s="103"/>
      <c r="BL3" s="103"/>
      <c r="BM3" s="103"/>
      <c r="BN3" s="103"/>
      <c r="BO3" s="103"/>
      <c r="BP3" s="103"/>
      <c r="BQ3" s="103" t="s">
        <v>67</v>
      </c>
      <c r="BR3" s="103"/>
      <c r="BS3" s="103"/>
      <c r="BT3" s="103"/>
      <c r="BU3" s="103"/>
      <c r="BV3" s="103"/>
      <c r="BW3" s="103"/>
    </row>
    <row r="4" spans="2:75" ht="51" x14ac:dyDescent="0.2">
      <c r="B4" s="16" t="s">
        <v>68</v>
      </c>
      <c r="C4" s="16" t="s">
        <v>69</v>
      </c>
      <c r="D4" s="16" t="s">
        <v>70</v>
      </c>
      <c r="E4" s="16" t="s">
        <v>71</v>
      </c>
      <c r="F4" s="16" t="s">
        <v>39</v>
      </c>
      <c r="G4" s="16" t="s">
        <v>72</v>
      </c>
      <c r="H4" s="31" t="s">
        <v>73</v>
      </c>
      <c r="I4" s="31" t="s">
        <v>74</v>
      </c>
      <c r="J4" s="31" t="s">
        <v>75</v>
      </c>
      <c r="K4" s="31" t="s">
        <v>76</v>
      </c>
      <c r="L4" s="31" t="s">
        <v>77</v>
      </c>
      <c r="M4" s="31" t="s">
        <v>78</v>
      </c>
      <c r="N4" s="31" t="s">
        <v>79</v>
      </c>
      <c r="O4" s="31" t="s">
        <v>73</v>
      </c>
      <c r="P4" s="31" t="s">
        <v>74</v>
      </c>
      <c r="Q4" s="31" t="s">
        <v>75</v>
      </c>
      <c r="R4" s="31" t="s">
        <v>76</v>
      </c>
      <c r="S4" s="31" t="s">
        <v>77</v>
      </c>
      <c r="T4" s="31" t="s">
        <v>78</v>
      </c>
      <c r="U4" s="31" t="s">
        <v>79</v>
      </c>
      <c r="V4" s="17" t="s">
        <v>14</v>
      </c>
      <c r="W4" s="30" t="s">
        <v>73</v>
      </c>
      <c r="X4" s="30" t="s">
        <v>74</v>
      </c>
      <c r="Y4" s="30" t="s">
        <v>75</v>
      </c>
      <c r="Z4" s="30" t="s">
        <v>76</v>
      </c>
      <c r="AA4" s="30" t="s">
        <v>77</v>
      </c>
      <c r="AB4" s="30" t="s">
        <v>78</v>
      </c>
      <c r="AC4" s="30" t="s">
        <v>79</v>
      </c>
      <c r="AD4" s="30" t="s">
        <v>80</v>
      </c>
      <c r="AE4" s="30" t="s">
        <v>81</v>
      </c>
      <c r="AF4" s="30" t="s">
        <v>82</v>
      </c>
      <c r="AG4" s="30" t="s">
        <v>83</v>
      </c>
      <c r="AH4" s="30" t="s">
        <v>73</v>
      </c>
      <c r="AI4" s="30" t="s">
        <v>74</v>
      </c>
      <c r="AJ4" s="30" t="s">
        <v>75</v>
      </c>
      <c r="AK4" s="30" t="s">
        <v>76</v>
      </c>
      <c r="AL4" s="30" t="s">
        <v>77</v>
      </c>
      <c r="AM4" s="30" t="s">
        <v>78</v>
      </c>
      <c r="AN4" s="30" t="s">
        <v>79</v>
      </c>
      <c r="AO4" s="30" t="s">
        <v>73</v>
      </c>
      <c r="AP4" s="30" t="s">
        <v>74</v>
      </c>
      <c r="AQ4" s="30" t="s">
        <v>75</v>
      </c>
      <c r="AR4" s="30" t="s">
        <v>76</v>
      </c>
      <c r="AS4" s="30" t="s">
        <v>77</v>
      </c>
      <c r="AT4" s="30" t="s">
        <v>78</v>
      </c>
      <c r="AU4" s="30" t="s">
        <v>79</v>
      </c>
      <c r="AV4" s="30" t="s">
        <v>73</v>
      </c>
      <c r="AW4" s="30" t="s">
        <v>74</v>
      </c>
      <c r="AX4" s="30" t="s">
        <v>75</v>
      </c>
      <c r="AY4" s="30" t="s">
        <v>76</v>
      </c>
      <c r="AZ4" s="30" t="s">
        <v>77</v>
      </c>
      <c r="BA4" s="30" t="s">
        <v>78</v>
      </c>
      <c r="BB4" s="30" t="s">
        <v>79</v>
      </c>
      <c r="BC4" s="47" t="s">
        <v>73</v>
      </c>
      <c r="BD4" s="47" t="s">
        <v>74</v>
      </c>
      <c r="BE4" s="47" t="s">
        <v>75</v>
      </c>
      <c r="BF4" s="47" t="s">
        <v>76</v>
      </c>
      <c r="BG4" s="47" t="s">
        <v>77</v>
      </c>
      <c r="BH4" s="47" t="s">
        <v>78</v>
      </c>
      <c r="BI4" s="47" t="s">
        <v>79</v>
      </c>
      <c r="BJ4" s="47" t="s">
        <v>73</v>
      </c>
      <c r="BK4" s="47" t="s">
        <v>74</v>
      </c>
      <c r="BL4" s="47" t="s">
        <v>75</v>
      </c>
      <c r="BM4" s="47" t="s">
        <v>76</v>
      </c>
      <c r="BN4" s="47" t="s">
        <v>77</v>
      </c>
      <c r="BO4" s="47" t="s">
        <v>78</v>
      </c>
      <c r="BP4" s="47" t="s">
        <v>79</v>
      </c>
      <c r="BQ4" s="47" t="s">
        <v>73</v>
      </c>
      <c r="BR4" s="47" t="s">
        <v>74</v>
      </c>
      <c r="BS4" s="47" t="s">
        <v>75</v>
      </c>
      <c r="BT4" s="47" t="s">
        <v>76</v>
      </c>
      <c r="BU4" s="47" t="s">
        <v>77</v>
      </c>
      <c r="BV4" s="47" t="s">
        <v>78</v>
      </c>
      <c r="BW4" s="47" t="s">
        <v>79</v>
      </c>
    </row>
    <row r="5" spans="2:75" x14ac:dyDescent="0.2">
      <c r="B5" s="5" t="s">
        <v>84</v>
      </c>
      <c r="C5" s="5" t="s">
        <v>84</v>
      </c>
      <c r="D5" s="5" t="s">
        <v>85</v>
      </c>
      <c r="E5" s="5" t="s">
        <v>86</v>
      </c>
      <c r="F5" s="5" t="s">
        <v>87</v>
      </c>
      <c r="G5" s="5" t="s">
        <v>41</v>
      </c>
      <c r="H5" s="18" t="s">
        <v>58</v>
      </c>
      <c r="I5" s="18" t="s">
        <v>58</v>
      </c>
      <c r="J5" s="18" t="s">
        <v>58</v>
      </c>
      <c r="K5" s="18" t="s">
        <v>58</v>
      </c>
      <c r="L5" s="18">
        <v>0.15275202183488479</v>
      </c>
      <c r="M5" s="18">
        <v>0.13969082319568221</v>
      </c>
      <c r="N5" s="18">
        <v>0.14927830739459419</v>
      </c>
      <c r="O5" s="19" t="s">
        <v>58</v>
      </c>
      <c r="P5" s="19" t="s">
        <v>58</v>
      </c>
      <c r="Q5" s="19" t="s">
        <v>58</v>
      </c>
      <c r="R5" s="19" t="s">
        <v>58</v>
      </c>
      <c r="S5" s="20">
        <f>2400/L5</f>
        <v>15711.73966256399</v>
      </c>
      <c r="T5" s="20">
        <f t="shared" ref="T5:U16" si="0">2400/M5</f>
        <v>17180.799318778609</v>
      </c>
      <c r="U5" s="20">
        <f t="shared" si="0"/>
        <v>16077.352710437492</v>
      </c>
      <c r="V5" s="14">
        <v>1.66</v>
      </c>
      <c r="W5" s="3" t="s">
        <v>58</v>
      </c>
      <c r="X5" s="3" t="s">
        <v>58</v>
      </c>
      <c r="Y5" s="3" t="s">
        <v>58</v>
      </c>
      <c r="Z5" s="3" t="s">
        <v>58</v>
      </c>
      <c r="AA5" s="4">
        <f>L5*$V5</f>
        <v>0.25356835624590873</v>
      </c>
      <c r="AB5" s="4">
        <f t="shared" ref="AB5:AC16" si="1">M5*$V5</f>
        <v>0.23188676650483245</v>
      </c>
      <c r="AC5" s="4">
        <f t="shared" si="1"/>
        <v>0.24780199027502633</v>
      </c>
      <c r="AD5" s="14">
        <v>10.8</v>
      </c>
      <c r="AE5" s="14">
        <v>7.35</v>
      </c>
      <c r="AF5" s="14">
        <v>4.3600000000000003</v>
      </c>
      <c r="AG5" s="14">
        <v>5.16</v>
      </c>
      <c r="AH5" s="29" t="s">
        <v>58</v>
      </c>
      <c r="AI5" s="29" t="s">
        <v>58</v>
      </c>
      <c r="AJ5" s="29" t="s">
        <v>58</v>
      </c>
      <c r="AK5" s="29" t="s">
        <v>58</v>
      </c>
      <c r="AL5" s="20">
        <f t="shared" ref="AL5:AL16" si="2">2100/AA5</f>
        <v>8281.7904847852369</v>
      </c>
      <c r="AM5" s="20">
        <f t="shared" ref="AM5:AM16" si="3">2100/AB5</f>
        <v>9056.1442192357135</v>
      </c>
      <c r="AN5" s="20">
        <f t="shared" ref="AN5:AN16" si="4">2100/AC5</f>
        <v>8474.5082058028947</v>
      </c>
      <c r="AO5" s="49">
        <f t="shared" ref="AO5:AO16" si="5">2100/AD5</f>
        <v>194.44444444444443</v>
      </c>
      <c r="AP5" s="49">
        <f t="shared" ref="AP5:AP16" si="6">2100/AD5</f>
        <v>194.44444444444443</v>
      </c>
      <c r="AQ5" s="49">
        <f t="shared" ref="AQ5:AQ16" si="7">2100/AD5</f>
        <v>194.44444444444443</v>
      </c>
      <c r="AR5" s="49">
        <f t="shared" ref="AR5:AR16" si="8">2100/AE5</f>
        <v>285.71428571428572</v>
      </c>
      <c r="AS5" s="49">
        <f t="shared" ref="AS5:AS16" si="9">2100/AF5</f>
        <v>481.65137614678895</v>
      </c>
      <c r="AT5" s="49">
        <f t="shared" ref="AT5:AT16" si="10">2100/AG5</f>
        <v>406.97674418604652</v>
      </c>
      <c r="AU5" s="49">
        <f t="shared" ref="AU5:AU16" si="11">2100/AG5</f>
        <v>406.97674418604652</v>
      </c>
      <c r="AV5" s="29" t="s">
        <v>58</v>
      </c>
      <c r="AW5" s="29" t="s">
        <v>58</v>
      </c>
      <c r="AX5" s="29" t="s">
        <v>58</v>
      </c>
      <c r="AY5" s="29" t="s">
        <v>58</v>
      </c>
      <c r="AZ5" s="6">
        <f>1/((1/AL5)+(1/AS5))</f>
        <v>455.17912336922308</v>
      </c>
      <c r="BA5" s="6">
        <f>1/((1/AM5)+(1/AT5))</f>
        <v>389.47405443406171</v>
      </c>
      <c r="BB5" s="6">
        <f t="shared" ref="BB5" si="12">1/((1/AN5)+(1/AU5))</f>
        <v>388.32782778964133</v>
      </c>
      <c r="BC5" s="20" t="str">
        <f>O5</f>
        <v>-</v>
      </c>
      <c r="BD5" s="20" t="str">
        <f t="shared" ref="BD5:BI5" si="13">P5</f>
        <v>-</v>
      </c>
      <c r="BE5" s="20" t="str">
        <f t="shared" si="13"/>
        <v>-</v>
      </c>
      <c r="BF5" s="20" t="str">
        <f t="shared" si="13"/>
        <v>-</v>
      </c>
      <c r="BG5" s="20">
        <f t="shared" si="13"/>
        <v>15711.73966256399</v>
      </c>
      <c r="BH5" s="20">
        <f t="shared" si="13"/>
        <v>17180.799318778609</v>
      </c>
      <c r="BI5" s="20">
        <f t="shared" si="13"/>
        <v>16077.352710437492</v>
      </c>
      <c r="BJ5" s="20">
        <f>AO5</f>
        <v>194.44444444444443</v>
      </c>
      <c r="BK5" s="20">
        <f t="shared" ref="BK5:BP5" si="14">AP5</f>
        <v>194.44444444444443</v>
      </c>
      <c r="BL5" s="20">
        <f t="shared" si="14"/>
        <v>194.44444444444443</v>
      </c>
      <c r="BM5" s="20">
        <f t="shared" si="14"/>
        <v>285.71428571428572</v>
      </c>
      <c r="BN5" s="20">
        <f t="shared" si="14"/>
        <v>481.65137614678895</v>
      </c>
      <c r="BO5" s="20">
        <f t="shared" si="14"/>
        <v>406.97674418604652</v>
      </c>
      <c r="BP5" s="20">
        <f t="shared" si="14"/>
        <v>406.97674418604652</v>
      </c>
      <c r="BQ5" s="6" t="str">
        <f>IFERROR((1/((1/BC5)+(1/BJ5))),"-")</f>
        <v>-</v>
      </c>
      <c r="BR5" s="6" t="str">
        <f t="shared" ref="BR5:BW5" si="15">IFERROR((1/((1/BD5)+(1/BK5))),"-")</f>
        <v>-</v>
      </c>
      <c r="BS5" s="6" t="str">
        <f t="shared" si="15"/>
        <v>-</v>
      </c>
      <c r="BT5" s="6" t="str">
        <f t="shared" si="15"/>
        <v>-</v>
      </c>
      <c r="BU5" s="6">
        <f t="shared" si="15"/>
        <v>467.32528177967828</v>
      </c>
      <c r="BV5" s="6">
        <f t="shared" si="15"/>
        <v>397.5594039995832</v>
      </c>
      <c r="BW5" s="6">
        <f t="shared" si="15"/>
        <v>396.92901547714121</v>
      </c>
    </row>
    <row r="6" spans="2:75" x14ac:dyDescent="0.2">
      <c r="B6" s="5" t="s">
        <v>84</v>
      </c>
      <c r="C6" s="5" t="s">
        <v>84</v>
      </c>
      <c r="D6" s="5" t="s">
        <v>85</v>
      </c>
      <c r="E6" s="5" t="s">
        <v>86</v>
      </c>
      <c r="F6" s="5" t="s">
        <v>88</v>
      </c>
      <c r="G6" s="5" t="s">
        <v>41</v>
      </c>
      <c r="H6" s="18" t="s">
        <v>58</v>
      </c>
      <c r="I6" s="18" t="s">
        <v>58</v>
      </c>
      <c r="J6" s="18" t="s">
        <v>58</v>
      </c>
      <c r="K6" s="18" t="s">
        <v>58</v>
      </c>
      <c r="L6" s="18">
        <v>0.1080119904794026</v>
      </c>
      <c r="M6" s="18">
        <v>9.8776328351197942E-2</v>
      </c>
      <c r="N6" s="18">
        <v>0.1055557034427675</v>
      </c>
      <c r="O6" s="19" t="s">
        <v>58</v>
      </c>
      <c r="P6" s="19" t="s">
        <v>58</v>
      </c>
      <c r="Q6" s="19" t="s">
        <v>58</v>
      </c>
      <c r="R6" s="19" t="s">
        <v>58</v>
      </c>
      <c r="S6" s="20">
        <f t="shared" ref="S6:S16" si="16">2400/L6</f>
        <v>22219.75531927327</v>
      </c>
      <c r="T6" s="20">
        <f t="shared" si="0"/>
        <v>24297.319409027146</v>
      </c>
      <c r="U6" s="20">
        <f t="shared" si="0"/>
        <v>22736.810250156537</v>
      </c>
      <c r="V6" s="14">
        <v>1.66</v>
      </c>
      <c r="W6" s="3" t="s">
        <v>58</v>
      </c>
      <c r="X6" s="3" t="s">
        <v>58</v>
      </c>
      <c r="Y6" s="3" t="s">
        <v>58</v>
      </c>
      <c r="Z6" s="3" t="s">
        <v>58</v>
      </c>
      <c r="AA6" s="4">
        <f t="shared" ref="AA6:AA16" si="17">L6*$V6</f>
        <v>0.17929990419580832</v>
      </c>
      <c r="AB6" s="4">
        <f t="shared" si="1"/>
        <v>0.16396870506298858</v>
      </c>
      <c r="AC6" s="4">
        <f t="shared" si="1"/>
        <v>0.17522246771499406</v>
      </c>
      <c r="AD6" s="14">
        <v>10.8</v>
      </c>
      <c r="AE6" s="14">
        <v>7.35</v>
      </c>
      <c r="AF6" s="14">
        <v>4.3600000000000003</v>
      </c>
      <c r="AG6" s="14">
        <v>5.16</v>
      </c>
      <c r="AH6" s="29" t="s">
        <v>58</v>
      </c>
      <c r="AI6" s="29" t="s">
        <v>58</v>
      </c>
      <c r="AJ6" s="29" t="s">
        <v>58</v>
      </c>
      <c r="AK6" s="29" t="s">
        <v>58</v>
      </c>
      <c r="AL6" s="20">
        <f t="shared" si="2"/>
        <v>11712.22042431573</v>
      </c>
      <c r="AM6" s="20">
        <f t="shared" si="3"/>
        <v>12807.321977649852</v>
      </c>
      <c r="AN6" s="20">
        <f t="shared" si="4"/>
        <v>11984.764439088536</v>
      </c>
      <c r="AO6" s="49">
        <f t="shared" si="5"/>
        <v>194.44444444444443</v>
      </c>
      <c r="AP6" s="49">
        <f t="shared" si="6"/>
        <v>194.44444444444443</v>
      </c>
      <c r="AQ6" s="49">
        <f t="shared" si="7"/>
        <v>194.44444444444443</v>
      </c>
      <c r="AR6" s="49">
        <f t="shared" si="8"/>
        <v>285.71428571428572</v>
      </c>
      <c r="AS6" s="49">
        <f t="shared" si="9"/>
        <v>481.65137614678895</v>
      </c>
      <c r="AT6" s="49">
        <f t="shared" si="10"/>
        <v>406.97674418604652</v>
      </c>
      <c r="AU6" s="49">
        <f t="shared" si="11"/>
        <v>406.97674418604652</v>
      </c>
      <c r="AV6" s="29" t="s">
        <v>58</v>
      </c>
      <c r="AW6" s="29" t="s">
        <v>58</v>
      </c>
      <c r="AX6" s="29" t="s">
        <v>58</v>
      </c>
      <c r="AY6" s="29" t="s">
        <v>58</v>
      </c>
      <c r="AZ6" s="6">
        <f t="shared" ref="AZ6:AZ16" si="18">1/((1/AL6)+(1/AS6))</f>
        <v>462.62640590433517</v>
      </c>
      <c r="BA6" s="6">
        <f t="shared" ref="BA6:BA16" si="19">1/((1/AM6)+(1/AT6))</f>
        <v>394.44258904131834</v>
      </c>
      <c r="BB6" s="6">
        <f t="shared" ref="BB6:BB16" si="20">1/((1/AN6)+(1/AU6))</f>
        <v>393.61057813572347</v>
      </c>
      <c r="BC6" s="20" t="str">
        <f t="shared" ref="BC6:BC16" si="21">O6</f>
        <v>-</v>
      </c>
      <c r="BD6" s="20" t="str">
        <f t="shared" ref="BD6:BD16" si="22">P6</f>
        <v>-</v>
      </c>
      <c r="BE6" s="20" t="str">
        <f t="shared" ref="BE6:BE16" si="23">Q6</f>
        <v>-</v>
      </c>
      <c r="BF6" s="20" t="str">
        <f t="shared" ref="BF6:BF16" si="24">R6</f>
        <v>-</v>
      </c>
      <c r="BG6" s="20">
        <f t="shared" ref="BG6:BG16" si="25">S6</f>
        <v>22219.75531927327</v>
      </c>
      <c r="BH6" s="20">
        <f t="shared" ref="BH6:BH16" si="26">T6</f>
        <v>24297.319409027146</v>
      </c>
      <c r="BI6" s="20">
        <f t="shared" ref="BI6:BI16" si="27">U6</f>
        <v>22736.810250156537</v>
      </c>
      <c r="BJ6" s="20">
        <f t="shared" ref="BJ6:BJ16" si="28">AO6</f>
        <v>194.44444444444443</v>
      </c>
      <c r="BK6" s="20">
        <f t="shared" ref="BK6:BK16" si="29">AP6</f>
        <v>194.44444444444443</v>
      </c>
      <c r="BL6" s="20">
        <f t="shared" ref="BL6:BL16" si="30">AQ6</f>
        <v>194.44444444444443</v>
      </c>
      <c r="BM6" s="20">
        <f t="shared" ref="BM6:BM16" si="31">AR6</f>
        <v>285.71428571428572</v>
      </c>
      <c r="BN6" s="20">
        <f t="shared" ref="BN6:BN16" si="32">AS6</f>
        <v>481.65137614678895</v>
      </c>
      <c r="BO6" s="20">
        <f t="shared" ref="BO6:BO16" si="33">AT6</f>
        <v>406.97674418604652</v>
      </c>
      <c r="BP6" s="20">
        <f t="shared" ref="BP6:BP16" si="34">AU6</f>
        <v>406.97674418604652</v>
      </c>
      <c r="BQ6" s="6" t="str">
        <f t="shared" ref="BQ6:BQ16" si="35">IFERROR((1/((1/BC6)+(1/BJ6))),"-")</f>
        <v>-</v>
      </c>
      <c r="BR6" s="6" t="str">
        <f t="shared" ref="BR6:BR16" si="36">IFERROR((1/((1/BD6)+(1/BK6))),"-")</f>
        <v>-</v>
      </c>
      <c r="BS6" s="6" t="str">
        <f t="shared" ref="BS6:BS16" si="37">IFERROR((1/((1/BE6)+(1/BL6))),"-")</f>
        <v>-</v>
      </c>
      <c r="BT6" s="6" t="str">
        <f t="shared" ref="BT6:BT16" si="38">IFERROR((1/((1/BF6)+(1/BM6))),"-")</f>
        <v>-</v>
      </c>
      <c r="BU6" s="6">
        <f t="shared" ref="BU6:BU16" si="39">IFERROR((1/((1/BG6)+(1/BN6))),"-")</f>
        <v>471.4322716103772</v>
      </c>
      <c r="BV6" s="6">
        <f t="shared" ref="BV6:BV16" si="40">IFERROR((1/((1/BH6)+(1/BO6))),"-")</f>
        <v>400.27223946018609</v>
      </c>
      <c r="BW6" s="6">
        <f t="shared" ref="BW6:BW16" si="41">IFERROR((1/((1/BI6)+(1/BP6))),"-")</f>
        <v>399.82017683824114</v>
      </c>
    </row>
    <row r="7" spans="2:75" x14ac:dyDescent="0.2">
      <c r="B7" s="5" t="s">
        <v>84</v>
      </c>
      <c r="C7" s="5" t="s">
        <v>84</v>
      </c>
      <c r="D7" s="5" t="s">
        <v>85</v>
      </c>
      <c r="E7" s="5" t="s">
        <v>86</v>
      </c>
      <c r="F7" s="5" t="s">
        <v>89</v>
      </c>
      <c r="G7" s="5" t="s">
        <v>41</v>
      </c>
      <c r="H7" s="18" t="s">
        <v>58</v>
      </c>
      <c r="I7" s="18" t="s">
        <v>58</v>
      </c>
      <c r="J7" s="18" t="s">
        <v>58</v>
      </c>
      <c r="K7" s="18" t="s">
        <v>58</v>
      </c>
      <c r="L7" s="18">
        <v>7.6376010917442394E-2</v>
      </c>
      <c r="M7" s="18">
        <v>6.984541159784112E-2</v>
      </c>
      <c r="N7" s="18">
        <v>7.4639153697297109E-2</v>
      </c>
      <c r="O7" s="19" t="s">
        <v>58</v>
      </c>
      <c r="P7" s="19" t="s">
        <v>58</v>
      </c>
      <c r="Q7" s="19" t="s">
        <v>58</v>
      </c>
      <c r="R7" s="19" t="s">
        <v>58</v>
      </c>
      <c r="S7" s="20">
        <f t="shared" si="16"/>
        <v>31423.479325127981</v>
      </c>
      <c r="T7" s="20">
        <f t="shared" si="0"/>
        <v>34361.59863755721</v>
      </c>
      <c r="U7" s="20">
        <f t="shared" si="0"/>
        <v>32154.70542087498</v>
      </c>
      <c r="V7" s="14">
        <v>1.66</v>
      </c>
      <c r="W7" s="3" t="s">
        <v>58</v>
      </c>
      <c r="X7" s="3" t="s">
        <v>58</v>
      </c>
      <c r="Y7" s="3" t="s">
        <v>58</v>
      </c>
      <c r="Z7" s="3" t="s">
        <v>58</v>
      </c>
      <c r="AA7" s="25">
        <f t="shared" si="17"/>
        <v>0.12678417812295437</v>
      </c>
      <c r="AB7" s="4">
        <f t="shared" si="1"/>
        <v>0.11594338325241625</v>
      </c>
      <c r="AC7" s="4">
        <f t="shared" si="1"/>
        <v>0.1239009951375132</v>
      </c>
      <c r="AD7" s="14">
        <v>10.8</v>
      </c>
      <c r="AE7" s="14">
        <v>7.35</v>
      </c>
      <c r="AF7" s="14">
        <v>4.3600000000000003</v>
      </c>
      <c r="AG7" s="14">
        <v>5.16</v>
      </c>
      <c r="AH7" s="29" t="s">
        <v>58</v>
      </c>
      <c r="AI7" s="29" t="s">
        <v>58</v>
      </c>
      <c r="AJ7" s="29" t="s">
        <v>58</v>
      </c>
      <c r="AK7" s="29" t="s">
        <v>58</v>
      </c>
      <c r="AL7" s="20">
        <f t="shared" si="2"/>
        <v>16563.580969570474</v>
      </c>
      <c r="AM7" s="20">
        <f t="shared" si="3"/>
        <v>18112.288438471423</v>
      </c>
      <c r="AN7" s="20">
        <f t="shared" si="4"/>
        <v>16949.016411605786</v>
      </c>
      <c r="AO7" s="49">
        <f t="shared" si="5"/>
        <v>194.44444444444443</v>
      </c>
      <c r="AP7" s="49">
        <f t="shared" si="6"/>
        <v>194.44444444444443</v>
      </c>
      <c r="AQ7" s="49">
        <f t="shared" si="7"/>
        <v>194.44444444444443</v>
      </c>
      <c r="AR7" s="49">
        <f t="shared" si="8"/>
        <v>285.71428571428572</v>
      </c>
      <c r="AS7" s="49">
        <f t="shared" si="9"/>
        <v>481.65137614678895</v>
      </c>
      <c r="AT7" s="49">
        <f t="shared" si="10"/>
        <v>406.97674418604652</v>
      </c>
      <c r="AU7" s="49">
        <f t="shared" si="11"/>
        <v>406.97674418604652</v>
      </c>
      <c r="AV7" s="29" t="s">
        <v>58</v>
      </c>
      <c r="AW7" s="29" t="s">
        <v>58</v>
      </c>
      <c r="AX7" s="29" t="s">
        <v>58</v>
      </c>
      <c r="AY7" s="29" t="s">
        <v>58</v>
      </c>
      <c r="AZ7" s="6">
        <f t="shared" si="18"/>
        <v>468.04123323768482</v>
      </c>
      <c r="BA7" s="6">
        <f t="shared" si="19"/>
        <v>398.03308099667873</v>
      </c>
      <c r="BB7" s="6">
        <f t="shared" si="20"/>
        <v>397.43363888394504</v>
      </c>
      <c r="BC7" s="20" t="str">
        <f t="shared" si="21"/>
        <v>-</v>
      </c>
      <c r="BD7" s="20" t="str">
        <f t="shared" si="22"/>
        <v>-</v>
      </c>
      <c r="BE7" s="20" t="str">
        <f t="shared" si="23"/>
        <v>-</v>
      </c>
      <c r="BF7" s="20" t="str">
        <f t="shared" si="24"/>
        <v>-</v>
      </c>
      <c r="BG7" s="20">
        <f t="shared" si="25"/>
        <v>31423.479325127981</v>
      </c>
      <c r="BH7" s="20">
        <f t="shared" si="26"/>
        <v>34361.59863755721</v>
      </c>
      <c r="BI7" s="20">
        <f t="shared" si="27"/>
        <v>32154.70542087498</v>
      </c>
      <c r="BJ7" s="20">
        <f t="shared" si="28"/>
        <v>194.44444444444443</v>
      </c>
      <c r="BK7" s="20">
        <f t="shared" si="29"/>
        <v>194.44444444444443</v>
      </c>
      <c r="BL7" s="20">
        <f t="shared" si="30"/>
        <v>194.44444444444443</v>
      </c>
      <c r="BM7" s="20">
        <f t="shared" si="31"/>
        <v>285.71428571428572</v>
      </c>
      <c r="BN7" s="20">
        <f t="shared" si="32"/>
        <v>481.65137614678895</v>
      </c>
      <c r="BO7" s="20">
        <f t="shared" si="33"/>
        <v>406.97674418604652</v>
      </c>
      <c r="BP7" s="20">
        <f t="shared" si="34"/>
        <v>406.97674418604652</v>
      </c>
      <c r="BQ7" s="6" t="str">
        <f t="shared" si="35"/>
        <v>-</v>
      </c>
      <c r="BR7" s="6" t="str">
        <f t="shared" si="36"/>
        <v>-</v>
      </c>
      <c r="BS7" s="6" t="str">
        <f t="shared" si="37"/>
        <v>-</v>
      </c>
      <c r="BT7" s="6" t="str">
        <f t="shared" si="38"/>
        <v>-</v>
      </c>
      <c r="BU7" s="6">
        <f t="shared" si="39"/>
        <v>474.38019301589441</v>
      </c>
      <c r="BV7" s="6">
        <f t="shared" si="40"/>
        <v>402.21295767797909</v>
      </c>
      <c r="BW7" s="6">
        <f t="shared" si="41"/>
        <v>401.89008835946282</v>
      </c>
    </row>
    <row r="8" spans="2:75" x14ac:dyDescent="0.2">
      <c r="B8" s="5" t="s">
        <v>84</v>
      </c>
      <c r="C8" s="5" t="s">
        <v>84</v>
      </c>
      <c r="D8" s="5" t="s">
        <v>90</v>
      </c>
      <c r="E8" s="5" t="s">
        <v>86</v>
      </c>
      <c r="F8" s="5" t="s">
        <v>87</v>
      </c>
      <c r="G8" s="5" t="s">
        <v>41</v>
      </c>
      <c r="H8" s="18">
        <v>0.1214099685984148</v>
      </c>
      <c r="I8" s="18">
        <v>0.1143717095492313</v>
      </c>
      <c r="J8" s="18">
        <v>9.297313163356867E-2</v>
      </c>
      <c r="K8" s="18">
        <v>6.4738703518432819E-2</v>
      </c>
      <c r="L8" s="18">
        <v>0.27158308986994306</v>
      </c>
      <c r="M8" s="18">
        <v>0.24380098356554328</v>
      </c>
      <c r="N8" s="18">
        <v>0.24915791122577285</v>
      </c>
      <c r="O8" s="20">
        <f>2400/H8</f>
        <v>19767.734294853741</v>
      </c>
      <c r="P8" s="20">
        <f>2400/I8</f>
        <v>20984.210251460132</v>
      </c>
      <c r="Q8" s="20">
        <f t="shared" ref="Q8:R16" si="42">2400/J8</f>
        <v>25813.909436320002</v>
      </c>
      <c r="R8" s="20">
        <f t="shared" si="42"/>
        <v>37072.10477757956</v>
      </c>
      <c r="S8" s="20">
        <f t="shared" si="16"/>
        <v>8837.0745069191271</v>
      </c>
      <c r="T8" s="20">
        <f t="shared" si="0"/>
        <v>9844.0948223442501</v>
      </c>
      <c r="U8" s="20">
        <f t="shared" si="0"/>
        <v>9632.4454968851278</v>
      </c>
      <c r="V8" s="14">
        <v>1.66</v>
      </c>
      <c r="W8" s="4">
        <f t="shared" ref="W8:Z16" si="43">H8*$V8</f>
        <v>0.20154054787336856</v>
      </c>
      <c r="X8" s="4">
        <f t="shared" si="43"/>
        <v>0.18985703785172395</v>
      </c>
      <c r="Y8" s="4">
        <f t="shared" si="43"/>
        <v>0.15433539851172398</v>
      </c>
      <c r="Z8" s="4">
        <f t="shared" si="43"/>
        <v>0.10746624784059848</v>
      </c>
      <c r="AA8" s="4">
        <f>L8*$V8</f>
        <v>0.45082792918410547</v>
      </c>
      <c r="AB8" s="4">
        <f t="shared" si="1"/>
        <v>0.40470963271880184</v>
      </c>
      <c r="AC8" s="4">
        <f t="shared" si="1"/>
        <v>0.4136021326347829</v>
      </c>
      <c r="AD8" s="14">
        <v>10.8</v>
      </c>
      <c r="AE8" s="14">
        <v>7.35</v>
      </c>
      <c r="AF8" s="14">
        <v>4.3600000000000003</v>
      </c>
      <c r="AG8" s="14">
        <v>5.16</v>
      </c>
      <c r="AH8" s="20">
        <f t="shared" ref="AH8:AH16" si="44">2100/W8</f>
        <v>10419.739462648809</v>
      </c>
      <c r="AI8" s="20">
        <f t="shared" ref="AI8:AI16" si="45">2100/X8</f>
        <v>11060.954198811816</v>
      </c>
      <c r="AJ8" s="20">
        <f t="shared" ref="AJ8:AJ16" si="46">2100/Y8</f>
        <v>13606.729371554218</v>
      </c>
      <c r="AK8" s="20">
        <f t="shared" ref="AK8:AK16" si="47">2100/Z8</f>
        <v>19541.019084567539</v>
      </c>
      <c r="AL8" s="20">
        <f t="shared" si="2"/>
        <v>4658.0965021411066</v>
      </c>
      <c r="AM8" s="20">
        <f t="shared" si="3"/>
        <v>5188.9054033441071</v>
      </c>
      <c r="AN8" s="20">
        <f t="shared" si="4"/>
        <v>5077.3432589002932</v>
      </c>
      <c r="AO8" s="49">
        <f t="shared" si="5"/>
        <v>194.44444444444443</v>
      </c>
      <c r="AP8" s="49">
        <f t="shared" si="6"/>
        <v>194.44444444444443</v>
      </c>
      <c r="AQ8" s="49">
        <f t="shared" si="7"/>
        <v>194.44444444444443</v>
      </c>
      <c r="AR8" s="49">
        <f t="shared" si="8"/>
        <v>285.71428571428572</v>
      </c>
      <c r="AS8" s="49">
        <f t="shared" si="9"/>
        <v>481.65137614678895</v>
      </c>
      <c r="AT8" s="49">
        <f t="shared" si="10"/>
        <v>406.97674418604652</v>
      </c>
      <c r="AU8" s="49">
        <f t="shared" si="11"/>
        <v>406.97674418604652</v>
      </c>
      <c r="AV8" s="6">
        <f>1/((1/AH8)+(1/AO8))</f>
        <v>190.88235787177425</v>
      </c>
      <c r="AW8" s="6">
        <f t="shared" ref="AW8:AY16" si="48">1/((1/AI8)+(1/AP8))</f>
        <v>191.08528825871821</v>
      </c>
      <c r="AX8" s="6">
        <f t="shared" si="48"/>
        <v>191.70492080106564</v>
      </c>
      <c r="AY8" s="6">
        <f t="shared" si="48"/>
        <v>281.59698350737835</v>
      </c>
      <c r="AZ8" s="6">
        <f t="shared" si="18"/>
        <v>436.51530067427512</v>
      </c>
      <c r="BA8" s="6">
        <f t="shared" si="19"/>
        <v>377.37818118175267</v>
      </c>
      <c r="BB8" s="6">
        <f t="shared" si="20"/>
        <v>376.77608663596465</v>
      </c>
      <c r="BC8" s="20">
        <f t="shared" si="21"/>
        <v>19767.734294853741</v>
      </c>
      <c r="BD8" s="20">
        <f t="shared" si="22"/>
        <v>20984.210251460132</v>
      </c>
      <c r="BE8" s="20">
        <f t="shared" si="23"/>
        <v>25813.909436320002</v>
      </c>
      <c r="BF8" s="20">
        <f t="shared" si="24"/>
        <v>37072.10477757956</v>
      </c>
      <c r="BG8" s="20">
        <f t="shared" si="25"/>
        <v>8837.0745069191271</v>
      </c>
      <c r="BH8" s="20">
        <f t="shared" si="26"/>
        <v>9844.0948223442501</v>
      </c>
      <c r="BI8" s="20">
        <f t="shared" si="27"/>
        <v>9632.4454968851278</v>
      </c>
      <c r="BJ8" s="20">
        <f t="shared" si="28"/>
        <v>194.44444444444443</v>
      </c>
      <c r="BK8" s="20">
        <f t="shared" si="29"/>
        <v>194.44444444444443</v>
      </c>
      <c r="BL8" s="20">
        <f t="shared" si="30"/>
        <v>194.44444444444443</v>
      </c>
      <c r="BM8" s="20">
        <f t="shared" si="31"/>
        <v>285.71428571428572</v>
      </c>
      <c r="BN8" s="20">
        <f t="shared" si="32"/>
        <v>481.65137614678895</v>
      </c>
      <c r="BO8" s="20">
        <f t="shared" si="33"/>
        <v>406.97674418604652</v>
      </c>
      <c r="BP8" s="20">
        <f t="shared" si="34"/>
        <v>406.97674418604652</v>
      </c>
      <c r="BQ8" s="6">
        <f t="shared" si="35"/>
        <v>192.55043064619719</v>
      </c>
      <c r="BR8" s="6">
        <f t="shared" si="36"/>
        <v>192.65922047634129</v>
      </c>
      <c r="BS8" s="6">
        <f t="shared" si="37"/>
        <v>192.9907329889389</v>
      </c>
      <c r="BT8" s="6">
        <f t="shared" si="38"/>
        <v>283.52912996622348</v>
      </c>
      <c r="BU8" s="6">
        <f t="shared" si="39"/>
        <v>456.75655135473596</v>
      </c>
      <c r="BV8" s="6">
        <f t="shared" si="40"/>
        <v>390.81940207470507</v>
      </c>
      <c r="BW8" s="6">
        <f t="shared" si="41"/>
        <v>390.47877584373657</v>
      </c>
    </row>
    <row r="9" spans="2:75" x14ac:dyDescent="0.2">
      <c r="B9" s="5" t="s">
        <v>84</v>
      </c>
      <c r="C9" s="5" t="s">
        <v>84</v>
      </c>
      <c r="D9" s="5" t="s">
        <v>90</v>
      </c>
      <c r="E9" s="5" t="s">
        <v>86</v>
      </c>
      <c r="F9" s="5" t="s">
        <v>88</v>
      </c>
      <c r="G9" s="5" t="s">
        <v>41</v>
      </c>
      <c r="H9" s="18">
        <v>4.4291895175589319E-2</v>
      </c>
      <c r="I9" s="18">
        <v>4.1724249078453707E-2</v>
      </c>
      <c r="J9" s="18">
        <v>3.3917776670226878E-2</v>
      </c>
      <c r="K9" s="18">
        <v>2.3617499478370021E-2</v>
      </c>
      <c r="L9" s="18">
        <v>0.1709160367392587</v>
      </c>
      <c r="M9" s="18">
        <v>0.15505743896314719</v>
      </c>
      <c r="N9" s="18">
        <v>0.16174448968533392</v>
      </c>
      <c r="O9" s="20">
        <f t="shared" ref="O9:P16" si="49">2400/H9</f>
        <v>54185.985731374094</v>
      </c>
      <c r="P9" s="20">
        <f t="shared" si="49"/>
        <v>57520.507930227883</v>
      </c>
      <c r="Q9" s="20">
        <f t="shared" si="42"/>
        <v>70759.354993534318</v>
      </c>
      <c r="R9" s="20">
        <f t="shared" si="42"/>
        <v>101619.56401006927</v>
      </c>
      <c r="S9" s="20">
        <f t="shared" si="16"/>
        <v>14041.98251835973</v>
      </c>
      <c r="T9" s="20">
        <f t="shared" si="0"/>
        <v>15478.135173962293</v>
      </c>
      <c r="U9" s="20">
        <f t="shared" si="0"/>
        <v>14838.218010821165</v>
      </c>
      <c r="V9" s="14">
        <v>1.66</v>
      </c>
      <c r="W9" s="4">
        <f t="shared" si="43"/>
        <v>7.3524545991478271E-2</v>
      </c>
      <c r="X9" s="4">
        <f t="shared" si="43"/>
        <v>6.9262253470233154E-2</v>
      </c>
      <c r="Y9" s="4">
        <f t="shared" si="43"/>
        <v>5.6303509272576616E-2</v>
      </c>
      <c r="Z9" s="4">
        <f t="shared" si="43"/>
        <v>3.9205049134094234E-2</v>
      </c>
      <c r="AA9" s="4">
        <f t="shared" si="17"/>
        <v>0.28372062098716944</v>
      </c>
      <c r="AB9" s="4">
        <f t="shared" si="1"/>
        <v>0.25739534867882435</v>
      </c>
      <c r="AC9" s="4">
        <f t="shared" si="1"/>
        <v>0.26849585287765432</v>
      </c>
      <c r="AD9" s="14">
        <v>10.8</v>
      </c>
      <c r="AE9" s="14">
        <v>7.35</v>
      </c>
      <c r="AF9" s="14">
        <v>4.3600000000000003</v>
      </c>
      <c r="AG9" s="14">
        <v>5.16</v>
      </c>
      <c r="AH9" s="20">
        <f t="shared" si="44"/>
        <v>28561.890069248395</v>
      </c>
      <c r="AI9" s="20">
        <f t="shared" si="45"/>
        <v>30319.544842740601</v>
      </c>
      <c r="AJ9" s="20">
        <f t="shared" si="46"/>
        <v>37297.852782736467</v>
      </c>
      <c r="AK9" s="20">
        <f t="shared" si="47"/>
        <v>53564.529222175071</v>
      </c>
      <c r="AL9" s="20">
        <f t="shared" si="2"/>
        <v>7401.6474117860025</v>
      </c>
      <c r="AM9" s="20">
        <f t="shared" si="3"/>
        <v>8158.6555886849437</v>
      </c>
      <c r="AN9" s="20">
        <f t="shared" si="4"/>
        <v>7821.3498551015173</v>
      </c>
      <c r="AO9" s="49">
        <f t="shared" si="5"/>
        <v>194.44444444444443</v>
      </c>
      <c r="AP9" s="49">
        <f t="shared" si="6"/>
        <v>194.44444444444443</v>
      </c>
      <c r="AQ9" s="49">
        <f t="shared" si="7"/>
        <v>194.44444444444443</v>
      </c>
      <c r="AR9" s="49">
        <f t="shared" si="8"/>
        <v>285.71428571428572</v>
      </c>
      <c r="AS9" s="49">
        <f t="shared" si="9"/>
        <v>481.65137614678895</v>
      </c>
      <c r="AT9" s="49">
        <f t="shared" si="10"/>
        <v>406.97674418604652</v>
      </c>
      <c r="AU9" s="49">
        <f t="shared" si="11"/>
        <v>406.97674418604652</v>
      </c>
      <c r="AV9" s="6">
        <f t="shared" ref="AV9:AV16" si="50">1/((1/AH9)+(1/AO9))</f>
        <v>193.12965093495507</v>
      </c>
      <c r="AW9" s="6">
        <f t="shared" si="48"/>
        <v>193.20538515201727</v>
      </c>
      <c r="AX9" s="6">
        <f t="shared" si="48"/>
        <v>193.43600685135132</v>
      </c>
      <c r="AY9" s="6">
        <f t="shared" si="48"/>
        <v>284.1983658642805</v>
      </c>
      <c r="AZ9" s="6">
        <f t="shared" si="18"/>
        <v>452.22358780782525</v>
      </c>
      <c r="BA9" s="6">
        <f t="shared" si="19"/>
        <v>387.64016004704933</v>
      </c>
      <c r="BB9" s="6">
        <f t="shared" si="20"/>
        <v>386.8474908913833</v>
      </c>
      <c r="BC9" s="20">
        <f t="shared" si="21"/>
        <v>54185.985731374094</v>
      </c>
      <c r="BD9" s="20">
        <f t="shared" si="22"/>
        <v>57520.507930227883</v>
      </c>
      <c r="BE9" s="20">
        <f t="shared" si="23"/>
        <v>70759.354993534318</v>
      </c>
      <c r="BF9" s="20">
        <f t="shared" si="24"/>
        <v>101619.56401006927</v>
      </c>
      <c r="BG9" s="20">
        <f t="shared" si="25"/>
        <v>14041.98251835973</v>
      </c>
      <c r="BH9" s="20">
        <f t="shared" si="26"/>
        <v>15478.135173962293</v>
      </c>
      <c r="BI9" s="20">
        <f t="shared" si="27"/>
        <v>14838.218010821165</v>
      </c>
      <c r="BJ9" s="20">
        <f t="shared" si="28"/>
        <v>194.44444444444443</v>
      </c>
      <c r="BK9" s="20">
        <f t="shared" si="29"/>
        <v>194.44444444444443</v>
      </c>
      <c r="BL9" s="20">
        <f t="shared" si="30"/>
        <v>194.44444444444443</v>
      </c>
      <c r="BM9" s="20">
        <f t="shared" si="31"/>
        <v>285.71428571428572</v>
      </c>
      <c r="BN9" s="20">
        <f t="shared" si="32"/>
        <v>481.65137614678895</v>
      </c>
      <c r="BO9" s="20">
        <f t="shared" si="33"/>
        <v>406.97674418604652</v>
      </c>
      <c r="BP9" s="20">
        <f t="shared" si="34"/>
        <v>406.97674418604652</v>
      </c>
      <c r="BQ9" s="6">
        <f t="shared" si="35"/>
        <v>193.74918253031339</v>
      </c>
      <c r="BR9" s="6">
        <f t="shared" si="36"/>
        <v>193.78935177920468</v>
      </c>
      <c r="BS9" s="6">
        <f t="shared" si="37"/>
        <v>193.91158161997572</v>
      </c>
      <c r="BT9" s="6">
        <f t="shared" si="38"/>
        <v>284.91322168280067</v>
      </c>
      <c r="BU9" s="6">
        <f t="shared" si="39"/>
        <v>465.67823541430033</v>
      </c>
      <c r="BV9" s="6">
        <f t="shared" si="40"/>
        <v>396.5499954692782</v>
      </c>
      <c r="BW9" s="6">
        <f t="shared" si="41"/>
        <v>396.11233261440202</v>
      </c>
    </row>
    <row r="10" spans="2:75" x14ac:dyDescent="0.2">
      <c r="B10" s="5" t="s">
        <v>84</v>
      </c>
      <c r="C10" s="5" t="s">
        <v>84</v>
      </c>
      <c r="D10" s="5" t="s">
        <v>90</v>
      </c>
      <c r="E10" s="5" t="s">
        <v>86</v>
      </c>
      <c r="F10" s="5" t="s">
        <v>89</v>
      </c>
      <c r="G10" s="5" t="s">
        <v>41</v>
      </c>
      <c r="H10" s="18">
        <v>6.4450129540265114E-3</v>
      </c>
      <c r="I10" s="18">
        <v>6.0713890146626556E-3</v>
      </c>
      <c r="J10" s="18">
        <v>4.9354517151451258E-3</v>
      </c>
      <c r="K10" s="18">
        <v>3.436635291318484E-3</v>
      </c>
      <c r="L10" s="18">
        <v>0.11073571960090832</v>
      </c>
      <c r="M10" s="18">
        <v>0.10109894807722905</v>
      </c>
      <c r="N10" s="18">
        <v>0.10742708625484144</v>
      </c>
      <c r="O10" s="20">
        <f t="shared" si="49"/>
        <v>372380.94277228782</v>
      </c>
      <c r="P10" s="20">
        <f t="shared" si="49"/>
        <v>395296.69309673633</v>
      </c>
      <c r="Q10" s="20">
        <f t="shared" si="42"/>
        <v>486277.67801582644</v>
      </c>
      <c r="R10" s="20">
        <f t="shared" si="42"/>
        <v>698357.49113756756</v>
      </c>
      <c r="S10" s="20">
        <f t="shared" si="16"/>
        <v>21673.22349689516</v>
      </c>
      <c r="T10" s="20">
        <f t="shared" si="0"/>
        <v>23739.119403761259</v>
      </c>
      <c r="U10" s="20">
        <f t="shared" si="0"/>
        <v>22340.734387104709</v>
      </c>
      <c r="V10" s="14">
        <v>1.66</v>
      </c>
      <c r="W10" s="4">
        <f t="shared" si="43"/>
        <v>1.0698721503684009E-2</v>
      </c>
      <c r="X10" s="4">
        <f t="shared" si="43"/>
        <v>1.0078505764340008E-2</v>
      </c>
      <c r="Y10" s="4">
        <f t="shared" si="43"/>
        <v>8.1928498471409081E-3</v>
      </c>
      <c r="Z10" s="4">
        <f t="shared" si="43"/>
        <v>5.7048145835886833E-3</v>
      </c>
      <c r="AA10" s="4">
        <f t="shared" si="17"/>
        <v>0.18382129453750781</v>
      </c>
      <c r="AB10" s="4">
        <f t="shared" si="1"/>
        <v>0.16782425380820021</v>
      </c>
      <c r="AC10" s="4">
        <f t="shared" si="1"/>
        <v>0.17832896318303679</v>
      </c>
      <c r="AD10" s="14">
        <v>10.8</v>
      </c>
      <c r="AE10" s="14">
        <v>7.35</v>
      </c>
      <c r="AF10" s="14">
        <v>4.3600000000000003</v>
      </c>
      <c r="AG10" s="14">
        <v>5.16</v>
      </c>
      <c r="AH10" s="20">
        <f t="shared" si="44"/>
        <v>196285.13549744088</v>
      </c>
      <c r="AI10" s="20">
        <f t="shared" si="45"/>
        <v>208364.22075882187</v>
      </c>
      <c r="AJ10" s="20">
        <f t="shared" si="46"/>
        <v>256321.06521918566</v>
      </c>
      <c r="AK10" s="20">
        <f t="shared" si="47"/>
        <v>368110.12334058533</v>
      </c>
      <c r="AL10" s="20">
        <f t="shared" si="2"/>
        <v>11424.138891435701</v>
      </c>
      <c r="AM10" s="20">
        <f t="shared" si="3"/>
        <v>12513.090047163314</v>
      </c>
      <c r="AN10" s="20">
        <f t="shared" si="4"/>
        <v>11775.989511275075</v>
      </c>
      <c r="AO10" s="49">
        <f t="shared" si="5"/>
        <v>194.44444444444443</v>
      </c>
      <c r="AP10" s="49">
        <f t="shared" si="6"/>
        <v>194.44444444444443</v>
      </c>
      <c r="AQ10" s="49">
        <f t="shared" si="7"/>
        <v>194.44444444444443</v>
      </c>
      <c r="AR10" s="49">
        <f t="shared" si="8"/>
        <v>285.71428571428572</v>
      </c>
      <c r="AS10" s="49">
        <f t="shared" si="9"/>
        <v>481.65137614678895</v>
      </c>
      <c r="AT10" s="49">
        <f t="shared" si="10"/>
        <v>406.97674418604652</v>
      </c>
      <c r="AU10" s="49">
        <f t="shared" si="11"/>
        <v>406.97674418604652</v>
      </c>
      <c r="AV10" s="6">
        <f t="shared" si="50"/>
        <v>194.25201405556385</v>
      </c>
      <c r="AW10" s="6">
        <f t="shared" si="48"/>
        <v>194.26315903998301</v>
      </c>
      <c r="AX10" s="6">
        <f t="shared" si="48"/>
        <v>194.29705124383489</v>
      </c>
      <c r="AY10" s="6">
        <f t="shared" si="48"/>
        <v>285.49269620451491</v>
      </c>
      <c r="AZ10" s="6">
        <f t="shared" si="18"/>
        <v>462.16606329227307</v>
      </c>
      <c r="BA10" s="6">
        <f t="shared" si="19"/>
        <v>394.15714557381858</v>
      </c>
      <c r="BB10" s="6">
        <f t="shared" si="20"/>
        <v>393.38152715636551</v>
      </c>
      <c r="BC10" s="20">
        <f t="shared" si="21"/>
        <v>372380.94277228782</v>
      </c>
      <c r="BD10" s="20">
        <f t="shared" si="22"/>
        <v>395296.69309673633</v>
      </c>
      <c r="BE10" s="20">
        <f t="shared" si="23"/>
        <v>486277.67801582644</v>
      </c>
      <c r="BF10" s="20">
        <f t="shared" si="24"/>
        <v>698357.49113756756</v>
      </c>
      <c r="BG10" s="20">
        <f t="shared" si="25"/>
        <v>21673.22349689516</v>
      </c>
      <c r="BH10" s="20">
        <f t="shared" si="26"/>
        <v>23739.119403761259</v>
      </c>
      <c r="BI10" s="20">
        <f t="shared" si="27"/>
        <v>22340.734387104709</v>
      </c>
      <c r="BJ10" s="20">
        <f t="shared" si="28"/>
        <v>194.44444444444443</v>
      </c>
      <c r="BK10" s="20">
        <f t="shared" si="29"/>
        <v>194.44444444444443</v>
      </c>
      <c r="BL10" s="20">
        <f t="shared" si="30"/>
        <v>194.44444444444443</v>
      </c>
      <c r="BM10" s="20">
        <f t="shared" si="31"/>
        <v>285.71428571428572</v>
      </c>
      <c r="BN10" s="20">
        <f t="shared" si="32"/>
        <v>481.65137614678895</v>
      </c>
      <c r="BO10" s="20">
        <f t="shared" si="33"/>
        <v>406.97674418604652</v>
      </c>
      <c r="BP10" s="20">
        <f t="shared" si="34"/>
        <v>406.97674418604652</v>
      </c>
      <c r="BQ10" s="6">
        <f t="shared" si="35"/>
        <v>194.34296527198015</v>
      </c>
      <c r="BR10" s="6">
        <f t="shared" si="36"/>
        <v>194.34884523023607</v>
      </c>
      <c r="BS10" s="6">
        <f t="shared" si="37"/>
        <v>194.36672438561743</v>
      </c>
      <c r="BT10" s="6">
        <f t="shared" si="38"/>
        <v>285.59744116126126</v>
      </c>
      <c r="BU10" s="6">
        <f t="shared" si="39"/>
        <v>471.18017965060022</v>
      </c>
      <c r="BV10" s="6">
        <f t="shared" si="40"/>
        <v>400.1172473426052</v>
      </c>
      <c r="BW10" s="6">
        <f t="shared" si="41"/>
        <v>399.69556897890931</v>
      </c>
    </row>
    <row r="11" spans="2:75" x14ac:dyDescent="0.2">
      <c r="B11" s="7" t="s">
        <v>91</v>
      </c>
      <c r="C11" s="7" t="s">
        <v>92</v>
      </c>
      <c r="D11" s="5" t="s">
        <v>93</v>
      </c>
      <c r="E11" s="5" t="s">
        <v>86</v>
      </c>
      <c r="F11" s="5" t="s">
        <v>87</v>
      </c>
      <c r="G11" s="5" t="s">
        <v>41</v>
      </c>
      <c r="H11" s="18">
        <v>3.243362373782547</v>
      </c>
      <c r="I11" s="18">
        <v>2.7735133417815492</v>
      </c>
      <c r="J11" s="18">
        <v>2.3971299961782688</v>
      </c>
      <c r="K11" s="18">
        <v>1.932617299315575</v>
      </c>
      <c r="L11" s="18">
        <v>1.5275202183488481</v>
      </c>
      <c r="M11" s="18">
        <v>1.396908231956822</v>
      </c>
      <c r="N11" s="18">
        <v>1.492783073945942</v>
      </c>
      <c r="O11" s="20">
        <f t="shared" si="49"/>
        <v>739.97281938034507</v>
      </c>
      <c r="P11" s="20">
        <f t="shared" si="49"/>
        <v>865.32844960405885</v>
      </c>
      <c r="Q11" s="20">
        <f t="shared" si="42"/>
        <v>1001.1972666590076</v>
      </c>
      <c r="R11" s="20">
        <f t="shared" si="42"/>
        <v>1241.8392409350499</v>
      </c>
      <c r="S11" s="20">
        <f t="shared" si="16"/>
        <v>1571.1739662563989</v>
      </c>
      <c r="T11" s="20">
        <f t="shared" si="0"/>
        <v>1718.0799318778611</v>
      </c>
      <c r="U11" s="20">
        <f t="shared" si="0"/>
        <v>1607.735271043749</v>
      </c>
      <c r="V11" s="14">
        <v>1.66</v>
      </c>
      <c r="W11" s="4">
        <f t="shared" si="43"/>
        <v>5.3839815404790281</v>
      </c>
      <c r="X11" s="4">
        <f t="shared" si="43"/>
        <v>4.6040321473573718</v>
      </c>
      <c r="Y11" s="4">
        <f t="shared" si="43"/>
        <v>3.9792357936559259</v>
      </c>
      <c r="Z11" s="4">
        <f t="shared" si="43"/>
        <v>3.2081447168638544</v>
      </c>
      <c r="AA11" s="4">
        <f t="shared" si="17"/>
        <v>2.5356835624590879</v>
      </c>
      <c r="AB11" s="4">
        <f t="shared" si="1"/>
        <v>2.3188676650483244</v>
      </c>
      <c r="AC11" s="4">
        <f t="shared" si="1"/>
        <v>2.4780199027502636</v>
      </c>
      <c r="AD11" s="14">
        <v>10.8</v>
      </c>
      <c r="AE11" s="14">
        <v>7.35</v>
      </c>
      <c r="AF11" s="14">
        <v>4.3600000000000003</v>
      </c>
      <c r="AG11" s="14">
        <v>5.16</v>
      </c>
      <c r="AH11" s="20">
        <f t="shared" si="44"/>
        <v>390.04591383000115</v>
      </c>
      <c r="AI11" s="20">
        <f t="shared" si="45"/>
        <v>456.12192373707916</v>
      </c>
      <c r="AJ11" s="20">
        <f t="shared" si="46"/>
        <v>527.73952308833236</v>
      </c>
      <c r="AK11" s="20">
        <f t="shared" si="47"/>
        <v>654.58393723986069</v>
      </c>
      <c r="AL11" s="20">
        <f t="shared" si="2"/>
        <v>828.17904847852344</v>
      </c>
      <c r="AM11" s="20">
        <f t="shared" si="3"/>
        <v>905.6144219235714</v>
      </c>
      <c r="AN11" s="20">
        <f t="shared" si="4"/>
        <v>847.45082058028947</v>
      </c>
      <c r="AO11" s="49">
        <f t="shared" si="5"/>
        <v>194.44444444444443</v>
      </c>
      <c r="AP11" s="49">
        <f t="shared" si="6"/>
        <v>194.44444444444443</v>
      </c>
      <c r="AQ11" s="49">
        <f t="shared" si="7"/>
        <v>194.44444444444443</v>
      </c>
      <c r="AR11" s="49">
        <f t="shared" si="8"/>
        <v>285.71428571428572</v>
      </c>
      <c r="AS11" s="49">
        <f t="shared" si="9"/>
        <v>481.65137614678895</v>
      </c>
      <c r="AT11" s="49">
        <f t="shared" si="10"/>
        <v>406.97674418604652</v>
      </c>
      <c r="AU11" s="49">
        <f t="shared" si="11"/>
        <v>406.97674418604652</v>
      </c>
      <c r="AV11" s="6">
        <f t="shared" si="50"/>
        <v>129.7579334694324</v>
      </c>
      <c r="AW11" s="6">
        <f t="shared" si="48"/>
        <v>136.32794192527467</v>
      </c>
      <c r="AX11" s="6">
        <f t="shared" si="48"/>
        <v>142.09124404804729</v>
      </c>
      <c r="AY11" s="6">
        <f t="shared" si="48"/>
        <v>198.89858079382103</v>
      </c>
      <c r="AZ11" s="6">
        <f t="shared" si="18"/>
        <v>304.53833633443492</v>
      </c>
      <c r="BA11" s="6">
        <f t="shared" si="19"/>
        <v>280.79116974005598</v>
      </c>
      <c r="BB11" s="6">
        <f t="shared" si="20"/>
        <v>274.94036762641082</v>
      </c>
      <c r="BC11" s="20">
        <f t="shared" si="21"/>
        <v>739.97281938034507</v>
      </c>
      <c r="BD11" s="20">
        <f t="shared" si="22"/>
        <v>865.32844960405885</v>
      </c>
      <c r="BE11" s="20">
        <f t="shared" si="23"/>
        <v>1001.1972666590076</v>
      </c>
      <c r="BF11" s="20">
        <f t="shared" si="24"/>
        <v>1241.8392409350499</v>
      </c>
      <c r="BG11" s="20">
        <f t="shared" si="25"/>
        <v>1571.1739662563989</v>
      </c>
      <c r="BH11" s="20">
        <f t="shared" si="26"/>
        <v>1718.0799318778611</v>
      </c>
      <c r="BI11" s="20">
        <f t="shared" si="27"/>
        <v>1607.735271043749</v>
      </c>
      <c r="BJ11" s="20">
        <f t="shared" si="28"/>
        <v>194.44444444444443</v>
      </c>
      <c r="BK11" s="20">
        <f t="shared" si="29"/>
        <v>194.44444444444443</v>
      </c>
      <c r="BL11" s="20">
        <f t="shared" si="30"/>
        <v>194.44444444444443</v>
      </c>
      <c r="BM11" s="20">
        <f t="shared" si="31"/>
        <v>285.71428571428572</v>
      </c>
      <c r="BN11" s="20">
        <f t="shared" si="32"/>
        <v>481.65137614678895</v>
      </c>
      <c r="BO11" s="20">
        <f t="shared" si="33"/>
        <v>406.97674418604652</v>
      </c>
      <c r="BP11" s="20">
        <f t="shared" si="34"/>
        <v>406.97674418604652</v>
      </c>
      <c r="BQ11" s="6">
        <f t="shared" si="35"/>
        <v>153.98217620621756</v>
      </c>
      <c r="BR11" s="6">
        <f t="shared" si="36"/>
        <v>158.76827062679419</v>
      </c>
      <c r="BS11" s="6">
        <f t="shared" si="37"/>
        <v>162.82239444050535</v>
      </c>
      <c r="BT11" s="6">
        <f t="shared" si="38"/>
        <v>232.27415963223316</v>
      </c>
      <c r="BU11" s="6">
        <f t="shared" si="39"/>
        <v>368.64222561062434</v>
      </c>
      <c r="BV11" s="6">
        <f t="shared" si="40"/>
        <v>329.03526047227581</v>
      </c>
      <c r="BW11" s="6">
        <f t="shared" si="41"/>
        <v>324.76644859231959</v>
      </c>
    </row>
    <row r="12" spans="2:75" x14ac:dyDescent="0.2">
      <c r="B12" s="7" t="s">
        <v>91</v>
      </c>
      <c r="C12" s="7" t="s">
        <v>92</v>
      </c>
      <c r="D12" s="5" t="s">
        <v>93</v>
      </c>
      <c r="E12" s="5" t="s">
        <v>86</v>
      </c>
      <c r="F12" s="5" t="s">
        <v>88</v>
      </c>
      <c r="G12" s="5" t="s">
        <v>41</v>
      </c>
      <c r="H12" s="18">
        <v>2.2934035283469369</v>
      </c>
      <c r="I12" s="18">
        <v>1.961170091685096</v>
      </c>
      <c r="J12" s="18">
        <v>1.6950268756833371</v>
      </c>
      <c r="K12" s="18">
        <v>1.3665667977844751</v>
      </c>
      <c r="L12" s="18">
        <v>1.080119904794026</v>
      </c>
      <c r="M12" s="18">
        <v>0.98776328351197928</v>
      </c>
      <c r="N12" s="18">
        <v>1.055557034427675</v>
      </c>
      <c r="O12" s="20">
        <f t="shared" si="49"/>
        <v>1046.4795969551406</v>
      </c>
      <c r="P12" s="20">
        <f t="shared" si="49"/>
        <v>1223.7592293373432</v>
      </c>
      <c r="Q12" s="20">
        <f t="shared" si="42"/>
        <v>1415.9067531200403</v>
      </c>
      <c r="R12" s="20">
        <f t="shared" si="42"/>
        <v>1756.2258968174569</v>
      </c>
      <c r="S12" s="20">
        <f t="shared" si="16"/>
        <v>2221.9755319273272</v>
      </c>
      <c r="T12" s="20">
        <f t="shared" si="0"/>
        <v>2429.731940902715</v>
      </c>
      <c r="U12" s="20">
        <f t="shared" si="0"/>
        <v>2273.6810250156541</v>
      </c>
      <c r="V12" s="14">
        <v>1.66</v>
      </c>
      <c r="W12" s="4">
        <f t="shared" si="43"/>
        <v>3.8070498570559153</v>
      </c>
      <c r="X12" s="4">
        <f t="shared" si="43"/>
        <v>3.2555423521972591</v>
      </c>
      <c r="Y12" s="4">
        <f t="shared" si="43"/>
        <v>2.8137446136343396</v>
      </c>
      <c r="Z12" s="4">
        <f t="shared" si="43"/>
        <v>2.2685008843222287</v>
      </c>
      <c r="AA12" s="4">
        <f t="shared" si="17"/>
        <v>1.792999041958083</v>
      </c>
      <c r="AB12" s="4">
        <f t="shared" si="1"/>
        <v>1.6396870506298855</v>
      </c>
      <c r="AC12" s="4">
        <f t="shared" si="1"/>
        <v>1.7522246771499403</v>
      </c>
      <c r="AD12" s="14">
        <v>10.8</v>
      </c>
      <c r="AE12" s="14">
        <v>7.35</v>
      </c>
      <c r="AF12" s="14">
        <v>4.3600000000000003</v>
      </c>
      <c r="AG12" s="14">
        <v>5.16</v>
      </c>
      <c r="AH12" s="20">
        <f t="shared" si="44"/>
        <v>551.60822128659527</v>
      </c>
      <c r="AI12" s="20">
        <f t="shared" si="45"/>
        <v>645.05381064468406</v>
      </c>
      <c r="AJ12" s="20">
        <f t="shared" si="46"/>
        <v>746.33639095182843</v>
      </c>
      <c r="AK12" s="20">
        <f t="shared" si="47"/>
        <v>925.72148175618963</v>
      </c>
      <c r="AL12" s="20">
        <f t="shared" si="2"/>
        <v>1171.2220424315733</v>
      </c>
      <c r="AM12" s="20">
        <f t="shared" si="3"/>
        <v>1280.7321977649854</v>
      </c>
      <c r="AN12" s="20">
        <f t="shared" si="4"/>
        <v>1198.4764439088538</v>
      </c>
      <c r="AO12" s="49">
        <f t="shared" si="5"/>
        <v>194.44444444444443</v>
      </c>
      <c r="AP12" s="49">
        <f t="shared" si="6"/>
        <v>194.44444444444443</v>
      </c>
      <c r="AQ12" s="49">
        <f t="shared" si="7"/>
        <v>194.44444444444443</v>
      </c>
      <c r="AR12" s="49">
        <f t="shared" si="8"/>
        <v>285.71428571428572</v>
      </c>
      <c r="AS12" s="49">
        <f t="shared" si="9"/>
        <v>481.65137614678895</v>
      </c>
      <c r="AT12" s="49">
        <f t="shared" si="10"/>
        <v>406.97674418604652</v>
      </c>
      <c r="AU12" s="49">
        <f t="shared" si="11"/>
        <v>406.97674418604652</v>
      </c>
      <c r="AV12" s="6">
        <f t="shared" si="50"/>
        <v>143.76619649761773</v>
      </c>
      <c r="AW12" s="6">
        <f t="shared" si="48"/>
        <v>149.40725497310416</v>
      </c>
      <c r="AX12" s="6">
        <f t="shared" si="48"/>
        <v>154.25586857981918</v>
      </c>
      <c r="AY12" s="6">
        <f t="shared" si="48"/>
        <v>218.32924124620251</v>
      </c>
      <c r="AZ12" s="6">
        <f t="shared" si="18"/>
        <v>341.29698146868429</v>
      </c>
      <c r="BA12" s="6">
        <f t="shared" si="19"/>
        <v>308.83774273191995</v>
      </c>
      <c r="BB12" s="6">
        <f t="shared" si="20"/>
        <v>303.80956900056606</v>
      </c>
      <c r="BC12" s="20">
        <f t="shared" si="21"/>
        <v>1046.4795969551406</v>
      </c>
      <c r="BD12" s="20">
        <f t="shared" si="22"/>
        <v>1223.7592293373432</v>
      </c>
      <c r="BE12" s="20">
        <f t="shared" si="23"/>
        <v>1415.9067531200403</v>
      </c>
      <c r="BF12" s="20">
        <f t="shared" si="24"/>
        <v>1756.2258968174569</v>
      </c>
      <c r="BG12" s="20">
        <f t="shared" si="25"/>
        <v>2221.9755319273272</v>
      </c>
      <c r="BH12" s="20">
        <f t="shared" si="26"/>
        <v>2429.731940902715</v>
      </c>
      <c r="BI12" s="20">
        <f t="shared" si="27"/>
        <v>2273.6810250156541</v>
      </c>
      <c r="BJ12" s="20">
        <f t="shared" si="28"/>
        <v>194.44444444444443</v>
      </c>
      <c r="BK12" s="20">
        <f t="shared" si="29"/>
        <v>194.44444444444443</v>
      </c>
      <c r="BL12" s="20">
        <f t="shared" si="30"/>
        <v>194.44444444444443</v>
      </c>
      <c r="BM12" s="20">
        <f t="shared" si="31"/>
        <v>285.71428571428572</v>
      </c>
      <c r="BN12" s="20">
        <f t="shared" si="32"/>
        <v>481.65137614678895</v>
      </c>
      <c r="BO12" s="20">
        <f t="shared" si="33"/>
        <v>406.97674418604652</v>
      </c>
      <c r="BP12" s="20">
        <f t="shared" si="34"/>
        <v>406.97674418604652</v>
      </c>
      <c r="BQ12" s="6">
        <f t="shared" si="35"/>
        <v>163.97630883425356</v>
      </c>
      <c r="BR12" s="6">
        <f t="shared" si="36"/>
        <v>167.78491544006104</v>
      </c>
      <c r="BS12" s="6">
        <f t="shared" si="37"/>
        <v>170.96593737561938</v>
      </c>
      <c r="BT12" s="6">
        <f t="shared" si="38"/>
        <v>245.73630116822986</v>
      </c>
      <c r="BU12" s="6">
        <f t="shared" si="39"/>
        <v>395.84514028958324</v>
      </c>
      <c r="BV12" s="6">
        <f t="shared" si="40"/>
        <v>348.58863010901291</v>
      </c>
      <c r="BW12" s="6">
        <f t="shared" si="41"/>
        <v>345.18964394101999</v>
      </c>
    </row>
    <row r="13" spans="2:75" x14ac:dyDescent="0.2">
      <c r="B13" s="7" t="s">
        <v>91</v>
      </c>
      <c r="C13" s="7" t="s">
        <v>92</v>
      </c>
      <c r="D13" s="5" t="s">
        <v>93</v>
      </c>
      <c r="E13" s="5" t="s">
        <v>86</v>
      </c>
      <c r="F13" s="5" t="s">
        <v>89</v>
      </c>
      <c r="G13" s="5" t="s">
        <v>41</v>
      </c>
      <c r="H13" s="18">
        <v>1.6216811868912739</v>
      </c>
      <c r="I13" s="18">
        <v>1.386756670890775</v>
      </c>
      <c r="J13" s="18">
        <v>1.1985649980891351</v>
      </c>
      <c r="K13" s="18">
        <v>0.96630864965778773</v>
      </c>
      <c r="L13" s="18">
        <v>0.76376010917442394</v>
      </c>
      <c r="M13" s="18">
        <v>0.69845411597841101</v>
      </c>
      <c r="N13" s="18">
        <v>0.746391536972971</v>
      </c>
      <c r="O13" s="20">
        <f t="shared" si="49"/>
        <v>1479.9456387606899</v>
      </c>
      <c r="P13" s="20">
        <f t="shared" si="49"/>
        <v>1730.656899208117</v>
      </c>
      <c r="Q13" s="20">
        <f t="shared" si="42"/>
        <v>2002.3945333180141</v>
      </c>
      <c r="R13" s="20">
        <f t="shared" si="42"/>
        <v>2483.6784818700994</v>
      </c>
      <c r="S13" s="20">
        <f t="shared" si="16"/>
        <v>3142.3479325127983</v>
      </c>
      <c r="T13" s="20">
        <f t="shared" si="0"/>
        <v>3436.1598637557222</v>
      </c>
      <c r="U13" s="20">
        <f t="shared" si="0"/>
        <v>3215.470542087498</v>
      </c>
      <c r="V13" s="14">
        <v>1.66</v>
      </c>
      <c r="W13" s="4">
        <f t="shared" si="43"/>
        <v>2.6919907702395145</v>
      </c>
      <c r="X13" s="4">
        <f t="shared" si="43"/>
        <v>2.3020160736786863</v>
      </c>
      <c r="Y13" s="4">
        <f t="shared" si="43"/>
        <v>1.9896178968279641</v>
      </c>
      <c r="Z13" s="4">
        <f t="shared" si="43"/>
        <v>1.6040723584319276</v>
      </c>
      <c r="AA13" s="4">
        <f t="shared" si="17"/>
        <v>1.2678417812295437</v>
      </c>
      <c r="AB13" s="4">
        <f t="shared" si="1"/>
        <v>1.1594338325241622</v>
      </c>
      <c r="AC13" s="4">
        <f t="shared" si="1"/>
        <v>1.2390099513751318</v>
      </c>
      <c r="AD13" s="14">
        <v>10.8</v>
      </c>
      <c r="AE13" s="14">
        <v>7.35</v>
      </c>
      <c r="AF13" s="14">
        <v>4.3600000000000003</v>
      </c>
      <c r="AG13" s="14">
        <v>5.16</v>
      </c>
      <c r="AH13" s="20">
        <f t="shared" si="44"/>
        <v>780.0918276600022</v>
      </c>
      <c r="AI13" s="20">
        <f t="shared" si="45"/>
        <v>912.2438474741582</v>
      </c>
      <c r="AJ13" s="20">
        <f t="shared" si="46"/>
        <v>1055.479046176664</v>
      </c>
      <c r="AK13" s="20">
        <f t="shared" si="47"/>
        <v>1309.1678744797211</v>
      </c>
      <c r="AL13" s="20">
        <f t="shared" si="2"/>
        <v>1656.3580969570471</v>
      </c>
      <c r="AM13" s="20">
        <f t="shared" si="3"/>
        <v>1811.2288438471428</v>
      </c>
      <c r="AN13" s="20">
        <f t="shared" si="4"/>
        <v>1694.9016411605789</v>
      </c>
      <c r="AO13" s="49">
        <f t="shared" si="5"/>
        <v>194.44444444444443</v>
      </c>
      <c r="AP13" s="49">
        <f t="shared" si="6"/>
        <v>194.44444444444443</v>
      </c>
      <c r="AQ13" s="49">
        <f t="shared" si="7"/>
        <v>194.44444444444443</v>
      </c>
      <c r="AR13" s="49">
        <f t="shared" si="8"/>
        <v>285.71428571428572</v>
      </c>
      <c r="AS13" s="49">
        <f t="shared" si="9"/>
        <v>481.65137614678895</v>
      </c>
      <c r="AT13" s="49">
        <f t="shared" si="10"/>
        <v>406.97674418604652</v>
      </c>
      <c r="AU13" s="49">
        <f t="shared" si="11"/>
        <v>406.97674418604652</v>
      </c>
      <c r="AV13" s="6">
        <f t="shared" si="50"/>
        <v>155.64789776110408</v>
      </c>
      <c r="AW13" s="6">
        <f t="shared" si="48"/>
        <v>160.28067651502869</v>
      </c>
      <c r="AX13" s="6">
        <f t="shared" si="48"/>
        <v>164.19567941281767</v>
      </c>
      <c r="AY13" s="6">
        <f t="shared" si="48"/>
        <v>234.5301574453392</v>
      </c>
      <c r="AZ13" s="6">
        <f t="shared" si="18"/>
        <v>373.14481849935771</v>
      </c>
      <c r="BA13" s="6">
        <f t="shared" si="19"/>
        <v>332.30825033596409</v>
      </c>
      <c r="BB13" s="6">
        <f t="shared" si="20"/>
        <v>328.17576718234596</v>
      </c>
      <c r="BC13" s="20">
        <f t="shared" si="21"/>
        <v>1479.9456387606899</v>
      </c>
      <c r="BD13" s="20">
        <f t="shared" si="22"/>
        <v>1730.656899208117</v>
      </c>
      <c r="BE13" s="20">
        <f t="shared" si="23"/>
        <v>2002.3945333180141</v>
      </c>
      <c r="BF13" s="20">
        <f t="shared" si="24"/>
        <v>2483.6784818700994</v>
      </c>
      <c r="BG13" s="20">
        <f t="shared" si="25"/>
        <v>3142.3479325127983</v>
      </c>
      <c r="BH13" s="20">
        <f t="shared" si="26"/>
        <v>3436.1598637557222</v>
      </c>
      <c r="BI13" s="20">
        <f t="shared" si="27"/>
        <v>3215.470542087498</v>
      </c>
      <c r="BJ13" s="20">
        <f t="shared" si="28"/>
        <v>194.44444444444443</v>
      </c>
      <c r="BK13" s="20">
        <f t="shared" si="29"/>
        <v>194.44444444444443</v>
      </c>
      <c r="BL13" s="20">
        <f t="shared" si="30"/>
        <v>194.44444444444443</v>
      </c>
      <c r="BM13" s="20">
        <f t="shared" si="31"/>
        <v>285.71428571428572</v>
      </c>
      <c r="BN13" s="20">
        <f t="shared" si="32"/>
        <v>481.65137614678895</v>
      </c>
      <c r="BO13" s="20">
        <f t="shared" si="33"/>
        <v>406.97674418604652</v>
      </c>
      <c r="BP13" s="20">
        <f t="shared" si="34"/>
        <v>406.97674418604652</v>
      </c>
      <c r="BQ13" s="6">
        <f t="shared" si="35"/>
        <v>171.86389863582679</v>
      </c>
      <c r="BR13" s="6">
        <f t="shared" si="36"/>
        <v>174.80462542921637</v>
      </c>
      <c r="BS13" s="6">
        <f t="shared" si="37"/>
        <v>177.23396959488682</v>
      </c>
      <c r="BT13" s="6">
        <f t="shared" si="38"/>
        <v>256.23755203579458</v>
      </c>
      <c r="BU13" s="6">
        <f t="shared" si="39"/>
        <v>417.63700186427809</v>
      </c>
      <c r="BV13" s="6">
        <f t="shared" si="40"/>
        <v>363.87911659560302</v>
      </c>
      <c r="BW13" s="6">
        <f t="shared" si="41"/>
        <v>361.25349213600487</v>
      </c>
    </row>
    <row r="14" spans="2:75" x14ac:dyDescent="0.2">
      <c r="B14" s="7" t="s">
        <v>94</v>
      </c>
      <c r="C14" s="7" t="s">
        <v>94</v>
      </c>
      <c r="D14" s="5" t="s">
        <v>95</v>
      </c>
      <c r="E14" s="5" t="s">
        <v>86</v>
      </c>
      <c r="F14" s="5" t="s">
        <v>87</v>
      </c>
      <c r="G14" s="5" t="s">
        <v>41</v>
      </c>
      <c r="H14" s="18">
        <v>1.146701764173468</v>
      </c>
      <c r="I14" s="18">
        <v>0.98058504584254802</v>
      </c>
      <c r="J14" s="18">
        <v>0.84751343784166833</v>
      </c>
      <c r="K14" s="18">
        <v>0.68328339889223744</v>
      </c>
      <c r="L14" s="18">
        <v>0.54005995239701299</v>
      </c>
      <c r="M14" s="18">
        <v>0.49388164175598959</v>
      </c>
      <c r="N14" s="18">
        <v>0.52777851721383739</v>
      </c>
      <c r="O14" s="20">
        <f t="shared" si="49"/>
        <v>2092.959193910282</v>
      </c>
      <c r="P14" s="20">
        <f t="shared" si="49"/>
        <v>2447.5184586746864</v>
      </c>
      <c r="Q14" s="20">
        <f t="shared" si="42"/>
        <v>2831.8135062400811</v>
      </c>
      <c r="R14" s="20">
        <f t="shared" si="42"/>
        <v>3512.4517936349143</v>
      </c>
      <c r="S14" s="20">
        <f t="shared" si="16"/>
        <v>4443.9510638546544</v>
      </c>
      <c r="T14" s="20">
        <f t="shared" si="0"/>
        <v>4859.46388180543</v>
      </c>
      <c r="U14" s="20">
        <f t="shared" si="0"/>
        <v>4547.3620500313091</v>
      </c>
      <c r="V14" s="14">
        <v>1.66</v>
      </c>
      <c r="W14" s="4">
        <f t="shared" si="43"/>
        <v>1.9035249285279567</v>
      </c>
      <c r="X14" s="4">
        <f t="shared" si="43"/>
        <v>1.6277711760986295</v>
      </c>
      <c r="Y14" s="4">
        <f t="shared" si="43"/>
        <v>1.4068723068171693</v>
      </c>
      <c r="Z14" s="4">
        <f t="shared" si="43"/>
        <v>1.1342504421611141</v>
      </c>
      <c r="AA14" s="4">
        <f t="shared" si="17"/>
        <v>0.89649952097904151</v>
      </c>
      <c r="AB14" s="4">
        <f t="shared" si="1"/>
        <v>0.81984352531494264</v>
      </c>
      <c r="AC14" s="4">
        <f t="shared" si="1"/>
        <v>0.87611233857497006</v>
      </c>
      <c r="AD14" s="14">
        <v>10.8</v>
      </c>
      <c r="AE14" s="14">
        <v>7.35</v>
      </c>
      <c r="AF14" s="14">
        <v>4.3600000000000003</v>
      </c>
      <c r="AG14" s="14">
        <v>5.16</v>
      </c>
      <c r="AH14" s="20">
        <f t="shared" si="44"/>
        <v>1103.216442573191</v>
      </c>
      <c r="AI14" s="20">
        <f t="shared" si="45"/>
        <v>1290.1076212893681</v>
      </c>
      <c r="AJ14" s="20">
        <f t="shared" si="46"/>
        <v>1492.6727819036573</v>
      </c>
      <c r="AK14" s="20">
        <f t="shared" si="47"/>
        <v>1851.4429635123795</v>
      </c>
      <c r="AL14" s="20">
        <f t="shared" si="2"/>
        <v>2342.4440848631466</v>
      </c>
      <c r="AM14" s="20">
        <f t="shared" si="3"/>
        <v>2561.4643955299712</v>
      </c>
      <c r="AN14" s="20">
        <f t="shared" si="4"/>
        <v>2396.952887817708</v>
      </c>
      <c r="AO14" s="49">
        <f t="shared" si="5"/>
        <v>194.44444444444443</v>
      </c>
      <c r="AP14" s="49">
        <f t="shared" si="6"/>
        <v>194.44444444444443</v>
      </c>
      <c r="AQ14" s="49">
        <f t="shared" si="7"/>
        <v>194.44444444444443</v>
      </c>
      <c r="AR14" s="49">
        <f t="shared" si="8"/>
        <v>285.71428571428572</v>
      </c>
      <c r="AS14" s="49">
        <f t="shared" si="9"/>
        <v>481.65137614678895</v>
      </c>
      <c r="AT14" s="49">
        <f t="shared" si="10"/>
        <v>406.97674418604652</v>
      </c>
      <c r="AU14" s="49">
        <f t="shared" si="11"/>
        <v>406.97674418604652</v>
      </c>
      <c r="AV14" s="6">
        <f t="shared" si="50"/>
        <v>165.30844878212406</v>
      </c>
      <c r="AW14" s="6">
        <f t="shared" si="48"/>
        <v>168.97639731561577</v>
      </c>
      <c r="AX14" s="6">
        <f t="shared" si="48"/>
        <v>172.03423999341857</v>
      </c>
      <c r="AY14" s="6">
        <f t="shared" si="48"/>
        <v>247.51744592125527</v>
      </c>
      <c r="AZ14" s="6">
        <f t="shared" si="18"/>
        <v>399.50541070512025</v>
      </c>
      <c r="BA14" s="6">
        <f t="shared" si="19"/>
        <v>351.17975764916002</v>
      </c>
      <c r="BB14" s="6">
        <f t="shared" si="20"/>
        <v>347.9060498227534</v>
      </c>
      <c r="BC14" s="20">
        <f t="shared" si="21"/>
        <v>2092.959193910282</v>
      </c>
      <c r="BD14" s="20">
        <f t="shared" si="22"/>
        <v>2447.5184586746864</v>
      </c>
      <c r="BE14" s="20">
        <f t="shared" si="23"/>
        <v>2831.8135062400811</v>
      </c>
      <c r="BF14" s="20">
        <f t="shared" si="24"/>
        <v>3512.4517936349143</v>
      </c>
      <c r="BG14" s="20">
        <f t="shared" si="25"/>
        <v>4443.9510638546544</v>
      </c>
      <c r="BH14" s="20">
        <f t="shared" si="26"/>
        <v>4859.46388180543</v>
      </c>
      <c r="BI14" s="20">
        <f t="shared" si="27"/>
        <v>4547.3620500313091</v>
      </c>
      <c r="BJ14" s="20">
        <f t="shared" si="28"/>
        <v>194.44444444444443</v>
      </c>
      <c r="BK14" s="20">
        <f t="shared" si="29"/>
        <v>194.44444444444443</v>
      </c>
      <c r="BL14" s="20">
        <f t="shared" si="30"/>
        <v>194.44444444444443</v>
      </c>
      <c r="BM14" s="20">
        <f t="shared" si="31"/>
        <v>285.71428571428572</v>
      </c>
      <c r="BN14" s="20">
        <f t="shared" si="32"/>
        <v>481.65137614678895</v>
      </c>
      <c r="BO14" s="20">
        <f t="shared" si="33"/>
        <v>406.97674418604652</v>
      </c>
      <c r="BP14" s="20">
        <f t="shared" si="34"/>
        <v>406.97674418604652</v>
      </c>
      <c r="BQ14" s="6">
        <f t="shared" si="35"/>
        <v>177.91538007585598</v>
      </c>
      <c r="BR14" s="6">
        <f t="shared" si="36"/>
        <v>180.13362958376968</v>
      </c>
      <c r="BS14" s="6">
        <f t="shared" si="37"/>
        <v>181.95091527692699</v>
      </c>
      <c r="BT14" s="6">
        <f t="shared" si="38"/>
        <v>264.22163601024437</v>
      </c>
      <c r="BU14" s="6">
        <f t="shared" si="39"/>
        <v>434.55296514632101</v>
      </c>
      <c r="BV14" s="6">
        <f t="shared" si="40"/>
        <v>375.5266468487975</v>
      </c>
      <c r="BW14" s="6">
        <f t="shared" si="41"/>
        <v>373.54542727619048</v>
      </c>
    </row>
    <row r="15" spans="2:75" x14ac:dyDescent="0.2">
      <c r="B15" s="7" t="s">
        <v>94</v>
      </c>
      <c r="C15" s="7" t="s">
        <v>94</v>
      </c>
      <c r="D15" s="5" t="s">
        <v>95</v>
      </c>
      <c r="E15" s="5" t="s">
        <v>86</v>
      </c>
      <c r="F15" s="5" t="s">
        <v>88</v>
      </c>
      <c r="G15" s="5" t="s">
        <v>41</v>
      </c>
      <c r="H15" s="18">
        <v>0.81084059344563686</v>
      </c>
      <c r="I15" s="18">
        <v>0.69337833544538729</v>
      </c>
      <c r="J15" s="18">
        <v>0.59928249904456732</v>
      </c>
      <c r="K15" s="18">
        <v>0.48315432482889392</v>
      </c>
      <c r="L15" s="18">
        <v>0.38188005458721203</v>
      </c>
      <c r="M15" s="18">
        <v>0.3492270579892055</v>
      </c>
      <c r="N15" s="18">
        <v>0.3731957684864855</v>
      </c>
      <c r="O15" s="20">
        <f t="shared" si="49"/>
        <v>2959.8912775213798</v>
      </c>
      <c r="P15" s="20">
        <f t="shared" si="49"/>
        <v>3461.3137984162354</v>
      </c>
      <c r="Q15" s="20">
        <f t="shared" si="42"/>
        <v>4004.7890666360295</v>
      </c>
      <c r="R15" s="20">
        <f t="shared" si="42"/>
        <v>4967.3569637401979</v>
      </c>
      <c r="S15" s="20">
        <f t="shared" si="16"/>
        <v>6284.6958650255956</v>
      </c>
      <c r="T15" s="20">
        <f t="shared" si="0"/>
        <v>6872.3197275114444</v>
      </c>
      <c r="U15" s="20">
        <f t="shared" si="0"/>
        <v>6430.9410841749959</v>
      </c>
      <c r="V15" s="14">
        <v>1.66</v>
      </c>
      <c r="W15" s="4">
        <f t="shared" si="43"/>
        <v>1.345995385119757</v>
      </c>
      <c r="X15" s="4">
        <f t="shared" si="43"/>
        <v>1.1510080368393429</v>
      </c>
      <c r="Y15" s="4">
        <f t="shared" si="43"/>
        <v>0.99480894841398171</v>
      </c>
      <c r="Z15" s="4">
        <f t="shared" si="43"/>
        <v>0.80203617921596382</v>
      </c>
      <c r="AA15" s="4">
        <f t="shared" si="17"/>
        <v>0.63392089061477197</v>
      </c>
      <c r="AB15" s="4">
        <f t="shared" si="1"/>
        <v>0.57971691626208111</v>
      </c>
      <c r="AC15" s="4">
        <f t="shared" si="1"/>
        <v>0.61950497568756591</v>
      </c>
      <c r="AD15" s="14">
        <v>10.8</v>
      </c>
      <c r="AE15" s="14">
        <v>7.35</v>
      </c>
      <c r="AF15" s="14">
        <v>4.3600000000000003</v>
      </c>
      <c r="AG15" s="14">
        <v>5.16</v>
      </c>
      <c r="AH15" s="20">
        <f t="shared" si="44"/>
        <v>1560.1836553200046</v>
      </c>
      <c r="AI15" s="20">
        <f t="shared" si="45"/>
        <v>1824.4876949483166</v>
      </c>
      <c r="AJ15" s="20">
        <f t="shared" si="46"/>
        <v>2110.958092353329</v>
      </c>
      <c r="AK15" s="20">
        <f t="shared" si="47"/>
        <v>2618.3357489594423</v>
      </c>
      <c r="AL15" s="20">
        <f t="shared" si="2"/>
        <v>3312.7161939140938</v>
      </c>
      <c r="AM15" s="20">
        <f t="shared" si="3"/>
        <v>3622.4576876942856</v>
      </c>
      <c r="AN15" s="20">
        <f t="shared" si="4"/>
        <v>3389.8032823211579</v>
      </c>
      <c r="AO15" s="49">
        <f t="shared" si="5"/>
        <v>194.44444444444443</v>
      </c>
      <c r="AP15" s="49">
        <f t="shared" si="6"/>
        <v>194.44444444444443</v>
      </c>
      <c r="AQ15" s="49">
        <f t="shared" si="7"/>
        <v>194.44444444444443</v>
      </c>
      <c r="AR15" s="49">
        <f t="shared" si="8"/>
        <v>285.71428571428572</v>
      </c>
      <c r="AS15" s="49">
        <f t="shared" si="9"/>
        <v>481.65137614678895</v>
      </c>
      <c r="AT15" s="49">
        <f t="shared" si="10"/>
        <v>406.97674418604652</v>
      </c>
      <c r="AU15" s="49">
        <f t="shared" si="11"/>
        <v>406.97674418604652</v>
      </c>
      <c r="AV15" s="6">
        <f t="shared" si="50"/>
        <v>172.89649249930901</v>
      </c>
      <c r="AW15" s="6">
        <f t="shared" si="48"/>
        <v>175.71739501192587</v>
      </c>
      <c r="AX15" s="6">
        <f t="shared" si="48"/>
        <v>178.04442693261103</v>
      </c>
      <c r="AY15" s="6">
        <f t="shared" si="48"/>
        <v>257.60435231556727</v>
      </c>
      <c r="AZ15" s="6">
        <f t="shared" si="18"/>
        <v>420.51126679771681</v>
      </c>
      <c r="BA15" s="6">
        <f t="shared" si="19"/>
        <v>365.87170249636614</v>
      </c>
      <c r="BB15" s="6">
        <f t="shared" si="20"/>
        <v>363.3529184305566</v>
      </c>
      <c r="BC15" s="20">
        <f t="shared" si="21"/>
        <v>2959.8912775213798</v>
      </c>
      <c r="BD15" s="20">
        <f t="shared" si="22"/>
        <v>3461.3137984162354</v>
      </c>
      <c r="BE15" s="20">
        <f t="shared" si="23"/>
        <v>4004.7890666360295</v>
      </c>
      <c r="BF15" s="20">
        <f t="shared" si="24"/>
        <v>4967.3569637401979</v>
      </c>
      <c r="BG15" s="20">
        <f t="shared" si="25"/>
        <v>6284.6958650255956</v>
      </c>
      <c r="BH15" s="20">
        <f t="shared" si="26"/>
        <v>6872.3197275114444</v>
      </c>
      <c r="BI15" s="20">
        <f t="shared" si="27"/>
        <v>6430.9410841749959</v>
      </c>
      <c r="BJ15" s="20">
        <f t="shared" si="28"/>
        <v>194.44444444444443</v>
      </c>
      <c r="BK15" s="20">
        <f t="shared" si="29"/>
        <v>194.44444444444443</v>
      </c>
      <c r="BL15" s="20">
        <f t="shared" si="30"/>
        <v>194.44444444444443</v>
      </c>
      <c r="BM15" s="20">
        <f t="shared" si="31"/>
        <v>285.71428571428572</v>
      </c>
      <c r="BN15" s="20">
        <f t="shared" si="32"/>
        <v>481.65137614678895</v>
      </c>
      <c r="BO15" s="20">
        <f t="shared" si="33"/>
        <v>406.97674418604652</v>
      </c>
      <c r="BP15" s="20">
        <f t="shared" si="34"/>
        <v>406.97674418604652</v>
      </c>
      <c r="BQ15" s="6">
        <f t="shared" si="35"/>
        <v>182.45819906415062</v>
      </c>
      <c r="BR15" s="6">
        <f t="shared" si="36"/>
        <v>184.10222828473391</v>
      </c>
      <c r="BS15" s="6">
        <f t="shared" si="37"/>
        <v>185.44074367963975</v>
      </c>
      <c r="BT15" s="6">
        <f t="shared" si="38"/>
        <v>270.17429983084622</v>
      </c>
      <c r="BU15" s="6">
        <f t="shared" si="39"/>
        <v>447.36580966972775</v>
      </c>
      <c r="BV15" s="6">
        <f t="shared" si="40"/>
        <v>384.2231620298233</v>
      </c>
      <c r="BW15" s="6">
        <f t="shared" si="41"/>
        <v>382.75444809156807</v>
      </c>
    </row>
    <row r="16" spans="2:75" x14ac:dyDescent="0.2">
      <c r="B16" s="7" t="s">
        <v>94</v>
      </c>
      <c r="C16" s="7" t="s">
        <v>94</v>
      </c>
      <c r="D16" s="5" t="s">
        <v>95</v>
      </c>
      <c r="E16" s="5" t="s">
        <v>86</v>
      </c>
      <c r="F16" s="5" t="s">
        <v>89</v>
      </c>
      <c r="G16" s="5" t="s">
        <v>41</v>
      </c>
      <c r="H16" s="18">
        <v>0.57335088208673424</v>
      </c>
      <c r="I16" s="18">
        <v>0.49029252292127401</v>
      </c>
      <c r="J16" s="18">
        <v>0.42375671892083422</v>
      </c>
      <c r="K16" s="18">
        <v>0.34164169944611872</v>
      </c>
      <c r="L16" s="18">
        <v>0.27002997619850649</v>
      </c>
      <c r="M16" s="18">
        <v>0.24694082087799479</v>
      </c>
      <c r="N16" s="18">
        <v>0.2638892586069187</v>
      </c>
      <c r="O16" s="20">
        <f t="shared" si="49"/>
        <v>4185.9183878205622</v>
      </c>
      <c r="P16" s="20">
        <f t="shared" si="49"/>
        <v>4895.0369173493727</v>
      </c>
      <c r="Q16" s="20">
        <f t="shared" si="42"/>
        <v>5663.6270124801622</v>
      </c>
      <c r="R16" s="20">
        <f t="shared" si="42"/>
        <v>7024.9035872698287</v>
      </c>
      <c r="S16" s="20">
        <f t="shared" si="16"/>
        <v>8887.9021277093088</v>
      </c>
      <c r="T16" s="20">
        <f t="shared" si="0"/>
        <v>9718.92776361086</v>
      </c>
      <c r="U16" s="20">
        <f t="shared" si="0"/>
        <v>9094.7241000626182</v>
      </c>
      <c r="V16" s="14">
        <v>1.66</v>
      </c>
      <c r="W16" s="4">
        <f>H16*$V16</f>
        <v>0.95176246426397881</v>
      </c>
      <c r="X16" s="4">
        <f t="shared" si="43"/>
        <v>0.81388558804931477</v>
      </c>
      <c r="Y16" s="4">
        <f t="shared" si="43"/>
        <v>0.70343615340858479</v>
      </c>
      <c r="Z16" s="4">
        <f t="shared" si="43"/>
        <v>0.56712522108055707</v>
      </c>
      <c r="AA16" s="4">
        <f t="shared" si="17"/>
        <v>0.44824976048952075</v>
      </c>
      <c r="AB16" s="4">
        <f t="shared" si="1"/>
        <v>0.40992176265747132</v>
      </c>
      <c r="AC16" s="4">
        <f t="shared" si="1"/>
        <v>0.43805616928748503</v>
      </c>
      <c r="AD16" s="14">
        <v>10.8</v>
      </c>
      <c r="AE16" s="14">
        <v>7.35</v>
      </c>
      <c r="AF16" s="14">
        <v>4.3600000000000003</v>
      </c>
      <c r="AG16" s="14">
        <v>5.16</v>
      </c>
      <c r="AH16" s="20">
        <f t="shared" si="44"/>
        <v>2206.4328851463811</v>
      </c>
      <c r="AI16" s="20">
        <f t="shared" si="45"/>
        <v>2580.2152425787363</v>
      </c>
      <c r="AJ16" s="20">
        <f t="shared" si="46"/>
        <v>2985.3455638073142</v>
      </c>
      <c r="AK16" s="20">
        <f t="shared" si="47"/>
        <v>3702.885927024759</v>
      </c>
      <c r="AL16" s="20">
        <f t="shared" si="2"/>
        <v>4684.8881697262932</v>
      </c>
      <c r="AM16" s="20">
        <f t="shared" si="3"/>
        <v>5122.9287910599423</v>
      </c>
      <c r="AN16" s="20">
        <f t="shared" si="4"/>
        <v>4793.9057756354159</v>
      </c>
      <c r="AO16" s="49">
        <f t="shared" si="5"/>
        <v>194.44444444444443</v>
      </c>
      <c r="AP16" s="49">
        <f t="shared" si="6"/>
        <v>194.44444444444443</v>
      </c>
      <c r="AQ16" s="49">
        <f t="shared" si="7"/>
        <v>194.44444444444443</v>
      </c>
      <c r="AR16" s="49">
        <f t="shared" si="8"/>
        <v>285.71428571428572</v>
      </c>
      <c r="AS16" s="49">
        <f t="shared" si="9"/>
        <v>481.65137614678895</v>
      </c>
      <c r="AT16" s="49">
        <f t="shared" si="10"/>
        <v>406.97674418604652</v>
      </c>
      <c r="AU16" s="49">
        <f t="shared" si="11"/>
        <v>406.97674418604652</v>
      </c>
      <c r="AV16" s="6">
        <f t="shared" si="50"/>
        <v>178.69660030875414</v>
      </c>
      <c r="AW16" s="6">
        <f t="shared" si="48"/>
        <v>180.81803751889024</v>
      </c>
      <c r="AX16" s="6">
        <f t="shared" si="48"/>
        <v>182.55414921199423</v>
      </c>
      <c r="AY16" s="6">
        <f t="shared" si="48"/>
        <v>265.24779403620255</v>
      </c>
      <c r="AZ16" s="6">
        <f t="shared" si="18"/>
        <v>436.74935883243347</v>
      </c>
      <c r="BA16" s="6">
        <f t="shared" si="19"/>
        <v>377.02504442325716</v>
      </c>
      <c r="BB16" s="6">
        <f t="shared" si="20"/>
        <v>375.13021243359299</v>
      </c>
      <c r="BC16" s="20">
        <f t="shared" si="21"/>
        <v>4185.9183878205622</v>
      </c>
      <c r="BD16" s="20">
        <f t="shared" si="22"/>
        <v>4895.0369173493727</v>
      </c>
      <c r="BE16" s="20">
        <f t="shared" si="23"/>
        <v>5663.6270124801622</v>
      </c>
      <c r="BF16" s="20">
        <f t="shared" si="24"/>
        <v>7024.9035872698287</v>
      </c>
      <c r="BG16" s="20">
        <f t="shared" si="25"/>
        <v>8887.9021277093088</v>
      </c>
      <c r="BH16" s="20">
        <f t="shared" si="26"/>
        <v>9718.92776361086</v>
      </c>
      <c r="BI16" s="20">
        <f t="shared" si="27"/>
        <v>9094.7241000626182</v>
      </c>
      <c r="BJ16" s="20">
        <f t="shared" si="28"/>
        <v>194.44444444444443</v>
      </c>
      <c r="BK16" s="20">
        <f t="shared" si="29"/>
        <v>194.44444444444443</v>
      </c>
      <c r="BL16" s="20">
        <f t="shared" si="30"/>
        <v>194.44444444444443</v>
      </c>
      <c r="BM16" s="20">
        <f t="shared" si="31"/>
        <v>285.71428571428572</v>
      </c>
      <c r="BN16" s="20">
        <f t="shared" si="32"/>
        <v>481.65137614678895</v>
      </c>
      <c r="BO16" s="20">
        <f t="shared" si="33"/>
        <v>406.97674418604652</v>
      </c>
      <c r="BP16" s="20">
        <f t="shared" si="34"/>
        <v>406.97674418604652</v>
      </c>
      <c r="BQ16" s="6">
        <f t="shared" si="35"/>
        <v>185.81304941551744</v>
      </c>
      <c r="BR16" s="6">
        <f t="shared" si="36"/>
        <v>187.01566353581708</v>
      </c>
      <c r="BS16" s="6">
        <f t="shared" si="37"/>
        <v>187.99033369258316</v>
      </c>
      <c r="BT16" s="6">
        <f t="shared" si="38"/>
        <v>274.5479719389628</v>
      </c>
      <c r="BU16" s="6">
        <f t="shared" si="39"/>
        <v>456.89159991533683</v>
      </c>
      <c r="BV16" s="6">
        <f t="shared" si="40"/>
        <v>390.61967996716709</v>
      </c>
      <c r="BW16" s="6">
        <f t="shared" si="41"/>
        <v>389.54512083531455</v>
      </c>
    </row>
    <row r="18" spans="15:21" x14ac:dyDescent="0.2">
      <c r="O18" s="28"/>
      <c r="P18" s="28"/>
      <c r="Q18" s="28"/>
      <c r="R18" s="28"/>
      <c r="S18" s="28"/>
      <c r="T18" s="28"/>
      <c r="U18" s="28"/>
    </row>
    <row r="19" spans="15:21" x14ac:dyDescent="0.2">
      <c r="O19" s="28"/>
      <c r="P19" s="28"/>
      <c r="Q19" s="28"/>
      <c r="R19" s="28"/>
      <c r="S19" s="28"/>
      <c r="T19" s="28"/>
      <c r="U19" s="28"/>
    </row>
    <row r="20" spans="15:21" x14ac:dyDescent="0.2">
      <c r="O20" s="28"/>
      <c r="P20" s="28"/>
      <c r="Q20" s="28"/>
      <c r="R20" s="28"/>
      <c r="S20" s="28"/>
      <c r="T20" s="28"/>
      <c r="U20" s="28"/>
    </row>
  </sheetData>
  <sheetProtection algorithmName="SHA-512" hashValue="UmtnZ7pYIaSMDuwTWI8bXb8WRdJvpuDrW9du1lgSTH1rj08nCcZqG5kmp2BG5JHDMBR7rPaPp4O1XYeaSQez5w==" saltValue="KlOFyUND9XbIdg7jJuGp2w==" spinCount="100000" sheet="1" objects="1" scenarios="1" formatCells="0" formatColumns="0" formatRows="0" sort="0" autoFilter="0" pivotTables="0"/>
  <autoFilter ref="B4:BB16" xr:uid="{78E0E121-826C-4486-A35F-25C5366051E5}"/>
  <mergeCells count="14">
    <mergeCell ref="BC2:BW2"/>
    <mergeCell ref="BC3:BI3"/>
    <mergeCell ref="BJ3:BP3"/>
    <mergeCell ref="BQ3:BW3"/>
    <mergeCell ref="AV3:BB3"/>
    <mergeCell ref="AD3:AG3"/>
    <mergeCell ref="V2:BB2"/>
    <mergeCell ref="AH3:AN3"/>
    <mergeCell ref="AO3:AU3"/>
    <mergeCell ref="B2:G3"/>
    <mergeCell ref="H2:U2"/>
    <mergeCell ref="H3:N3"/>
    <mergeCell ref="O3:U3"/>
    <mergeCell ref="W3:AC3"/>
  </mergeCells>
  <conditionalFormatting sqref="O5:U16 AH5:BB16">
    <cfRule type="cellIs" dxfId="2" priority="4" operator="lessThan">
      <formula>30</formula>
    </cfRule>
  </conditionalFormatting>
  <conditionalFormatting sqref="BC5:BW16">
    <cfRule type="cellIs" dxfId="1" priority="1" operator="lessThan">
      <formula>40</formula>
    </cfRule>
    <cfRule type="cellIs" dxfId="0" priority="2" operator="between">
      <formula>30</formula>
      <formula>40</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23352F79007E408EFF44D6142FFCE2" ma:contentTypeVersion="21" ma:contentTypeDescription="Create a new document." ma:contentTypeScope="" ma:versionID="6ac47ccbc9efb37c530411a1abf678b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ecc2597-e8fd-4279-ac06-bd7c891938be" xmlns:ns6="ead8da0f-3542-4e50-96c8-f1f698624e86" targetNamespace="http://schemas.microsoft.com/office/2006/metadata/properties" ma:root="true" ma:fieldsID="d7d0fad56e7f41310fc88016d86f57c2" ns1:_="" ns2:_="" ns3:_="" ns4:_="" ns5:_="" ns6:_="">
    <xsd:import namespace="http://schemas.microsoft.com/sharepoint/v3"/>
    <xsd:import namespace="4ffa91fb-a0ff-4ac5-b2db-65c790d184a4"/>
    <xsd:import namespace="http://schemas.microsoft.com/sharepoint.v3"/>
    <xsd:import namespace="http://schemas.microsoft.com/sharepoint/v3/fields"/>
    <xsd:import namespace="fecc2597-e8fd-4279-ac06-bd7c891938be"/>
    <xsd:import namespace="ead8da0f-3542-4e50-96c8-f1f698624e8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GenerationTime" minOccurs="0"/>
                <xsd:element ref="ns6:MediaServiceEventHashCode" minOccurs="0"/>
                <xsd:element ref="ns1:_ip_UnifiedCompliancePolicyProperties" minOccurs="0"/>
                <xsd:element ref="ns1:_ip_UnifiedCompliancePolicyUIAction" minOccurs="0"/>
                <xsd:element ref="ns6:lcf76f155ced4ddcb4097134ff3c332f" minOccurs="0"/>
                <xsd:element ref="ns6:MediaServiceObjectDetectorVersions" minOccurs="0"/>
                <xsd:element ref="ns6:MediaServiceSearchProperties" minOccurs="0"/>
                <xsd:element ref="ns6:MediaServiceDateTaken" minOccurs="0"/>
                <xsd:element ref="ns6:MediaServiceLocation" minOccurs="0"/>
                <xsd:element ref="ns6: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60cad11-562a-4490-8456-b2fd6f157897}" ma:internalName="TaxCatchAllLabel" ma:readOnly="true" ma:showField="CatchAllDataLabel"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60cad11-562a-4490-8456-b2fd6f157897}" ma:internalName="TaxCatchAll" ma:showField="CatchAllData"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cc2597-e8fd-4279-ac06-bd7c891938be" elementFormDefault="qualified">
    <xsd:import namespace="http://schemas.microsoft.com/office/2006/documentManagement/types"/>
    <xsd:import namespace="http://schemas.microsoft.com/office/infopath/2007/PartnerControls"/>
    <xsd:element name="SharedWithUsers" ma:index="2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8da0f-3542-4e50-96c8-f1f698624e86"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1" nillable="true" ma:displayName="MediaServiceObjectDetectorVersions" ma:hidden="true" ma:indexed="true" ma:internalName="MediaServiceObjectDetectorVersions" ma:readOnly="true">
      <xsd:simpleType>
        <xsd:restriction base="dms:Text"/>
      </xsd:simpleType>
    </xsd:element>
    <xsd:element name="MediaServiceSearchProperties" ma:index="42" nillable="true" ma:displayName="MediaServiceSearchProperties" ma:hidden="true" ma:internalName="MediaServiceSearchProperties" ma:readOnly="true">
      <xsd:simpleType>
        <xsd:restriction base="dms:Note"/>
      </xsd:simpleType>
    </xsd:element>
    <xsd:element name="MediaServiceDateTaken" ma:index="43" nillable="true" ma:displayName="MediaServiceDateTaken" ma:description="" ma:hidden="true" ma:indexed="true" ma:internalName="MediaServiceDateTaken" ma:readOnly="true">
      <xsd:simpleType>
        <xsd:restriction base="dms:Text"/>
      </xsd:simpleType>
    </xsd:element>
    <xsd:element name="MediaServiceLocation" ma:index="44" nillable="true" ma:displayName="Location" ma:description="" ma:indexed="true" ma:internalName="MediaServiceLocation" ma:readOnly="true">
      <xsd:simpleType>
        <xsd:restriction base="dms:Text"/>
      </xsd:simpleType>
    </xsd:element>
    <xsd:element name="MediaLengthInSeconds" ma:index="4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ermInfo xmlns="http://schemas.microsoft.com/office/infopath/2007/PartnerControls">
          <TermName xmlns="http://schemas.microsoft.com/office/infopath/2007/PartnerControls">Cumulative Risk</TermName>
          <TermId xmlns="http://schemas.microsoft.com/office/infopath/2007/PartnerControls">b04655e9-bf88-4e89-be99-9592ed0681be</TermId>
        </TermInfo>
        <TermInfo xmlns="http://schemas.microsoft.com/office/infopath/2007/PartnerControls">
          <TermName xmlns="http://schemas.microsoft.com/office/infopath/2007/PartnerControls">CASRN 84-61-7</TermName>
          <TermId xmlns="http://schemas.microsoft.com/office/infopath/2007/PartnerControls">13a5b484-cfc4-4611-9cd1-69df501757ca</TermId>
        </TermInfo>
        <TermInfo xmlns="http://schemas.microsoft.com/office/infopath/2007/PartnerControls">
          <TermName xmlns="http://schemas.microsoft.com/office/infopath/2007/PartnerControls">Dicyclohexyl Phthalate</TermName>
          <TermId xmlns="http://schemas.microsoft.com/office/infopath/2007/PartnerControls">361306bc-ff5e-4274-b01f-c673c29f10c8</TermId>
        </TermInfo>
        <TermInfo xmlns="http://schemas.microsoft.com/office/infopath/2007/PartnerControls">
          <TermName xmlns="http://schemas.microsoft.com/office/infopath/2007/PartnerControls">calculator</TermName>
          <TermId xmlns="http://schemas.microsoft.com/office/infopath/2007/PartnerControls">0385d1d1-befc-4a2b-b34a-0bc52767117e</TermId>
        </TermInfo>
        <TermInfo xmlns="http://schemas.microsoft.com/office/infopath/2007/PartnerControls">
          <TermName xmlns="http://schemas.microsoft.com/office/infopath/2007/PartnerControls">DCHP</TermName>
          <TermId xmlns="http://schemas.microsoft.com/office/infopath/2007/PartnerControls">5015f5d2-d585-4786-b2a1-b123b323f209</TermId>
        </TermInfo>
        <TermInfo xmlns="http://schemas.microsoft.com/office/infopath/2007/PartnerControls">
          <TermName xmlns="http://schemas.microsoft.com/office/infopath/2007/PartnerControls">occupational exposure</TermName>
          <TermId xmlns="http://schemas.microsoft.com/office/infopath/2007/PartnerControls">dc86747e-746f-435b-be39-b7773de656d7</TermId>
        </TermInfo>
        <TermInfo xmlns="http://schemas.microsoft.com/office/infopath/2007/PartnerControls">
          <TermName xmlns="http://schemas.microsoft.com/office/infopath/2007/PartnerControls">consumer exposure</TermName>
          <TermId xmlns="http://schemas.microsoft.com/office/infopath/2007/PartnerControls">c4236f11-4fb2-4664-b6b0-2aff6702c2a0</TermId>
        </TermInfo>
      </Terms>
    </TaxKeywordTaxHTField>
    <Record xmlns="4ffa91fb-a0ff-4ac5-b2db-65c790d184a4">Shared</Record>
    <_ip_UnifiedCompliancePolicyProperties xmlns="http://schemas.microsoft.com/sharepoint/v3" xsi:nil="true"/>
    <Rights xmlns="4ffa91fb-a0ff-4ac5-b2db-65c790d184a4" xsi:nil="true"/>
    <lcf76f155ced4ddcb4097134ff3c332f xmlns="ead8da0f-3542-4e50-96c8-f1f698624e86">
      <Terms xmlns="http://schemas.microsoft.com/office/infopath/2007/PartnerControls"/>
    </lcf76f155ced4ddcb4097134ff3c332f>
    <Document_x0020_Creation_x0020_Date xmlns="4ffa91fb-a0ff-4ac5-b2db-65c790d184a4">2024-11-04T21:43:52+00:00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Value>1748</Value>
      <Value>1747</Value>
      <Value>1744</Value>
      <Value>1272</Value>
      <Value>1739</Value>
      <Value>1191</Value>
      <Value>1207</Value>
    </TaxCatchAl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D77988D3-F83E-4D74-AEF6-6B0EB76419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fecc2597-e8fd-4279-ac06-bd7c891938be"/>
    <ds:schemaRef ds:uri="ead8da0f-3542-4e50-96c8-f1f698624e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0FB673-C084-4549-AC5B-8307CD5F2B92}">
  <ds:schemaRefs>
    <ds:schemaRef ds:uri="4ffa91fb-a0ff-4ac5-b2db-65c790d184a4"/>
    <ds:schemaRef ds:uri="http://schemas.microsoft.com/office/infopath/2007/PartnerControls"/>
    <ds:schemaRef ds:uri="http://www.w3.org/XML/1998/namespace"/>
    <ds:schemaRef ds:uri="http://schemas.openxmlformats.org/package/2006/metadata/core-properties"/>
    <ds:schemaRef ds:uri="http://purl.org/dc/terms/"/>
    <ds:schemaRef ds:uri="ead8da0f-3542-4e50-96c8-f1f698624e86"/>
    <ds:schemaRef ds:uri="http://purl.org/dc/dcmitype/"/>
    <ds:schemaRef ds:uri="http://schemas.microsoft.com/office/2006/documentManagement/types"/>
    <ds:schemaRef ds:uri="fecc2597-e8fd-4279-ac06-bd7c891938be"/>
    <ds:schemaRef ds:uri="http://schemas.microsoft.com/sharepoint/v3/fields"/>
    <ds:schemaRef ds:uri="http://schemas.microsoft.com/office/2006/metadata/properties"/>
    <ds:schemaRef ds:uri="http://schemas.microsoft.com/sharepoint.v3"/>
    <ds:schemaRef ds:uri="http://schemas.microsoft.com/sharepoint/v3"/>
    <ds:schemaRef ds:uri="http://purl.org/dc/elements/1.1/"/>
  </ds:schemaRefs>
</ds:datastoreItem>
</file>

<file path=customXml/itemProps3.xml><?xml version="1.0" encoding="utf-8"?>
<ds:datastoreItem xmlns:ds="http://schemas.openxmlformats.org/officeDocument/2006/customXml" ds:itemID="{578FD0ED-7E52-4C49-BA91-CDC93218840F}">
  <ds:schemaRefs>
    <ds:schemaRef ds:uri="http://schemas.microsoft.com/sharepoint/v3/contenttype/forms"/>
  </ds:schemaRefs>
</ds:datastoreItem>
</file>

<file path=customXml/itemProps4.xml><?xml version="1.0" encoding="utf-8"?>
<ds:datastoreItem xmlns:ds="http://schemas.openxmlformats.org/officeDocument/2006/customXml" ds:itemID="{39EA69D9-EE73-4F17-81AA-CB8726C23741}">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 Page</vt:lpstr>
      <vt:lpstr>Table of Contents</vt:lpstr>
      <vt:lpstr>Equations and Inputs</vt:lpstr>
      <vt:lpstr>Occupational</vt:lpstr>
      <vt:lpstr>Consumer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Occupational and Consumer Cumulative Risk Calculator for Dicyclohexyl Phthalate (DCHP)</dc:title>
  <dc:subject/>
  <dc:creator>US EPA</dc:creator>
  <cp:keywords>DCHP ; Dicyclohexyl Phthalate ; CASRN 84-61-7 ; Cumulative Risk ; calculator ; occupational exposure ; consumer exposure</cp:keywords>
  <dc:description/>
  <cp:lastModifiedBy>Luz, Anthony</cp:lastModifiedBy>
  <cp:revision/>
  <dcterms:created xsi:type="dcterms:W3CDTF">2024-10-31T22:47:22Z</dcterms:created>
  <dcterms:modified xsi:type="dcterms:W3CDTF">2025-12-21T17:10:21Z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0x010100D723352F79007E408EFF44D6142FFCE2</vt:lpwstr>
  </property>
  <property fmtid="{D5CDD505-2E9C-101B-9397-08002B2CF9AE}" pid="3" name="TaxKeyword">
    <vt:lpwstr>1748;#Cumulative Risk|b04655e9-bf88-4e89-be99-9592ed0681be;#1747;#CASRN 84-61-7|13a5b484-cfc4-4611-9cd1-69df501757ca;#1744;#Dicyclohexyl Phthalate|361306bc-ff5e-4274-b01f-c673c29f10c8;#1272;#calculator|0385d1d1-befc-4a2b-b34a-0bc52767117e;#1739;#DCHP|5015f5d2-d585-4786-b2a1-b123b323f209;#1191;#occupational exposure|dc86747e-746f-435b-be39-b7773de656d7;#1207;#consumer exposure|c4236f11-4fb2-4664-b6b0-2aff6702c2a0</vt:lpwstr>
  </property>
  <property fmtid="{D5CDD505-2E9C-101B-9397-08002B2CF9AE}" pid="4" name="MediaServiceImageTags">
    <vt:lpwstr/>
  </property>
  <property fmtid="{D5CDD505-2E9C-101B-9397-08002B2CF9AE}" pid="5" name="EPA Subject">
    <vt:lpwstr/>
  </property>
  <property fmtid="{D5CDD505-2E9C-101B-9397-08002B2CF9AE}" pid="6" name="Document Type">
    <vt:lpwstr/>
  </property>
  <property fmtid="{D5CDD505-2E9C-101B-9397-08002B2CF9AE}" pid="7" name="Document_x0020_Type">
    <vt:lpwstr/>
  </property>
  <property fmtid="{D5CDD505-2E9C-101B-9397-08002B2CF9AE}" pid="8" name="EPA_x0020_Subject">
    <vt:lpwstr/>
  </property>
</Properties>
</file>